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0" yWindow="405" windowWidth="19290" windowHeight="12450"/>
  </bookViews>
  <sheets>
    <sheet name="Rekapitulace stavby" sheetId="1" r:id="rId1"/>
    <sheet name="PS 01 - Oprava SZZ Olomou..." sheetId="2" r:id="rId2"/>
    <sheet name="PS 02 - Zrušení SZZ Olomo..." sheetId="3" r:id="rId3"/>
    <sheet name="PS 03 - Oprava SZZ Olomou..." sheetId="4" r:id="rId4"/>
    <sheet name="PS 04 - Oprava PZS km 3,887" sheetId="5" r:id="rId5"/>
    <sheet name="PS 05 - Oprava PZS v km 3..." sheetId="6" r:id="rId6"/>
    <sheet name="PS 06 - Oprava PZS v km 7..." sheetId="7" r:id="rId7"/>
    <sheet name="VRN - Vedlejší rozpočtové..." sheetId="8" r:id="rId8"/>
    <sheet name="Pokyny pro vyplnění" sheetId="9" r:id="rId9"/>
  </sheets>
  <definedNames>
    <definedName name="_xlnm._FilterDatabase" localSheetId="1" hidden="1">'PS 01 - Oprava SZZ Olomou...'!$C$81:$K$117</definedName>
    <definedName name="_xlnm._FilterDatabase" localSheetId="2" hidden="1">'PS 02 - Zrušení SZZ Olomo...'!$C$81:$K$107</definedName>
    <definedName name="_xlnm._FilterDatabase" localSheetId="3" hidden="1">'PS 03 - Oprava SZZ Olomou...'!$C$81:$K$118</definedName>
    <definedName name="_xlnm._FilterDatabase" localSheetId="4" hidden="1">'PS 04 - Oprava PZS km 3,887'!$C$85:$K$218</definedName>
    <definedName name="_xlnm._FilterDatabase" localSheetId="5" hidden="1">'PS 05 - Oprava PZS v km 3...'!$C$85:$K$186</definedName>
    <definedName name="_xlnm._FilterDatabase" localSheetId="6" hidden="1">'PS 06 - Oprava PZS v km 7...'!$C$84:$K$167</definedName>
    <definedName name="_xlnm._FilterDatabase" localSheetId="7" hidden="1">'VRN - Vedlejší rozpočtové...'!$C$79:$K$89</definedName>
    <definedName name="_xlnm.Print_Titles" localSheetId="1">'PS 01 - Oprava SZZ Olomou...'!$81:$81</definedName>
    <definedName name="_xlnm.Print_Titles" localSheetId="2">'PS 02 - Zrušení SZZ Olomo...'!$81:$81</definedName>
    <definedName name="_xlnm.Print_Titles" localSheetId="3">'PS 03 - Oprava SZZ Olomou...'!$81:$81</definedName>
    <definedName name="_xlnm.Print_Titles" localSheetId="4">'PS 04 - Oprava PZS km 3,887'!$85:$85</definedName>
    <definedName name="_xlnm.Print_Titles" localSheetId="5">'PS 05 - Oprava PZS v km 3...'!$85:$85</definedName>
    <definedName name="_xlnm.Print_Titles" localSheetId="6">'PS 06 - Oprava PZS v km 7...'!$84:$84</definedName>
    <definedName name="_xlnm.Print_Titles" localSheetId="0">'Rekapitulace stavby'!$52:$52</definedName>
    <definedName name="_xlnm.Print_Titles" localSheetId="7">'VRN - Vedlejší rozpočtové...'!$79:$79</definedName>
    <definedName name="_xlnm.Print_Area" localSheetId="8">'Pokyny pro vyplnění'!$B$2:$K$71,'Pokyny pro vyplnění'!$B$74:$K$118,'Pokyny pro vyplnění'!$B$121:$K$190,'Pokyny pro vyplnění'!$B$198:$K$218</definedName>
    <definedName name="_xlnm.Print_Area" localSheetId="1">'PS 01 - Oprava SZZ Olomou...'!$C$4:$J$39,'PS 01 - Oprava SZZ Olomou...'!$C$45:$J$63,'PS 01 - Oprava SZZ Olomou...'!$C$69:$K$117</definedName>
    <definedName name="_xlnm.Print_Area" localSheetId="2">'PS 02 - Zrušení SZZ Olomo...'!$C$4:$J$39,'PS 02 - Zrušení SZZ Olomo...'!$C$45:$J$63,'PS 02 - Zrušení SZZ Olomo...'!$C$69:$K$107</definedName>
    <definedName name="_xlnm.Print_Area" localSheetId="3">'PS 03 - Oprava SZZ Olomou...'!$C$4:$J$39,'PS 03 - Oprava SZZ Olomou...'!$C$45:$J$63,'PS 03 - Oprava SZZ Olomou...'!$C$69:$K$118</definedName>
    <definedName name="_xlnm.Print_Area" localSheetId="4">'PS 04 - Oprava PZS km 3,887'!$C$4:$J$39,'PS 04 - Oprava PZS km 3,887'!$C$45:$J$67,'PS 04 - Oprava PZS km 3,887'!$C$73:$K$218</definedName>
    <definedName name="_xlnm.Print_Area" localSheetId="5">'PS 05 - Oprava PZS v km 3...'!$C$4:$J$39,'PS 05 - Oprava PZS v km 3...'!$C$45:$J$67,'PS 05 - Oprava PZS v km 3...'!$C$73:$K$186</definedName>
    <definedName name="_xlnm.Print_Area" localSheetId="6">'PS 06 - Oprava PZS v km 7...'!$C$4:$J$39,'PS 06 - Oprava PZS v km 7...'!$C$45:$J$66,'PS 06 - Oprava PZS v km 7...'!$C$72:$K$167</definedName>
    <definedName name="_xlnm.Print_Area" localSheetId="0">'Rekapitulace stavby'!$D$4:$AO$36,'Rekapitulace stavby'!$C$42:$AQ$62</definedName>
    <definedName name="_xlnm.Print_Area" localSheetId="7">'VRN - Vedlejší rozpočtové...'!$C$4:$J$39,'VRN - Vedlejší rozpočtové...'!$C$45:$J$61,'VRN - Vedlejší rozpočtové...'!$C$67:$K$89</definedName>
  </definedNames>
  <calcPr calcId="145621"/>
</workbook>
</file>

<file path=xl/calcChain.xml><?xml version="1.0" encoding="utf-8"?>
<calcChain xmlns="http://schemas.openxmlformats.org/spreadsheetml/2006/main">
  <c r="J37" i="8" l="1"/>
  <c r="J36" i="8"/>
  <c r="AY61" i="1" s="1"/>
  <c r="J35" i="8"/>
  <c r="AX61" i="1" s="1"/>
  <c r="BI89" i="8"/>
  <c r="BH89" i="8"/>
  <c r="BG89" i="8"/>
  <c r="BF89" i="8"/>
  <c r="T89" i="8"/>
  <c r="R89" i="8"/>
  <c r="P89" i="8"/>
  <c r="BK89" i="8"/>
  <c r="J89" i="8"/>
  <c r="BE89" i="8" s="1"/>
  <c r="BI88" i="8"/>
  <c r="BH88" i="8"/>
  <c r="BG88" i="8"/>
  <c r="BF88" i="8"/>
  <c r="T88" i="8"/>
  <c r="R88" i="8"/>
  <c r="P88" i="8"/>
  <c r="BK88" i="8"/>
  <c r="J88" i="8"/>
  <c r="BE88" i="8"/>
  <c r="BI86" i="8"/>
  <c r="BH86" i="8"/>
  <c r="BG86" i="8"/>
  <c r="BF86" i="8"/>
  <c r="T86" i="8"/>
  <c r="R86" i="8"/>
  <c r="P86" i="8"/>
  <c r="BK86" i="8"/>
  <c r="J86" i="8"/>
  <c r="BE86" i="8" s="1"/>
  <c r="BI85" i="8"/>
  <c r="BH85" i="8"/>
  <c r="BG85" i="8"/>
  <c r="BF85" i="8"/>
  <c r="T85" i="8"/>
  <c r="R85" i="8"/>
  <c r="P85" i="8"/>
  <c r="BK85" i="8"/>
  <c r="J85" i="8"/>
  <c r="BE85" i="8"/>
  <c r="BI84" i="8"/>
  <c r="BH84" i="8"/>
  <c r="BG84" i="8"/>
  <c r="BF84" i="8"/>
  <c r="F34" i="8" s="1"/>
  <c r="BA61" i="1" s="1"/>
  <c r="T84" i="8"/>
  <c r="R84" i="8"/>
  <c r="P84" i="8"/>
  <c r="BK84" i="8"/>
  <c r="J84" i="8"/>
  <c r="BE84" i="8" s="1"/>
  <c r="BI83" i="8"/>
  <c r="BH83" i="8"/>
  <c r="BG83" i="8"/>
  <c r="BF83" i="8"/>
  <c r="T83" i="8"/>
  <c r="R83" i="8"/>
  <c r="R81" i="8" s="1"/>
  <c r="R80" i="8" s="1"/>
  <c r="P83" i="8"/>
  <c r="BK83" i="8"/>
  <c r="J83" i="8"/>
  <c r="BE83" i="8"/>
  <c r="BI82" i="8"/>
  <c r="F37" i="8" s="1"/>
  <c r="BD61" i="1" s="1"/>
  <c r="BH82" i="8"/>
  <c r="F36" i="8" s="1"/>
  <c r="BC61" i="1" s="1"/>
  <c r="BG82" i="8"/>
  <c r="F35" i="8"/>
  <c r="BB61" i="1" s="1"/>
  <c r="BF82" i="8"/>
  <c r="T82" i="8"/>
  <c r="T81" i="8"/>
  <c r="T80" i="8" s="1"/>
  <c r="R82" i="8"/>
  <c r="P82" i="8"/>
  <c r="P81" i="8" s="1"/>
  <c r="P80" i="8" s="1"/>
  <c r="AU61" i="1" s="1"/>
  <c r="BK82" i="8"/>
  <c r="BK81" i="8" s="1"/>
  <c r="J82" i="8"/>
  <c r="BE82" i="8" s="1"/>
  <c r="J77" i="8"/>
  <c r="J76" i="8"/>
  <c r="F76" i="8"/>
  <c r="F74" i="8"/>
  <c r="E72" i="8"/>
  <c r="J55" i="8"/>
  <c r="J54" i="8"/>
  <c r="F54" i="8"/>
  <c r="F52" i="8"/>
  <c r="E50" i="8"/>
  <c r="J18" i="8"/>
  <c r="E18" i="8"/>
  <c r="F77" i="8" s="1"/>
  <c r="J17" i="8"/>
  <c r="J12" i="8"/>
  <c r="J74" i="8" s="1"/>
  <c r="E7" i="8"/>
  <c r="E48" i="8" s="1"/>
  <c r="E70" i="8"/>
  <c r="J37" i="7"/>
  <c r="J36" i="7"/>
  <c r="AY60" i="1"/>
  <c r="J35" i="7"/>
  <c r="AX60" i="1" s="1"/>
  <c r="BI167" i="7"/>
  <c r="BH167" i="7"/>
  <c r="BG167" i="7"/>
  <c r="BF167" i="7"/>
  <c r="T167" i="7"/>
  <c r="R167" i="7"/>
  <c r="P167" i="7"/>
  <c r="BK167" i="7"/>
  <c r="J167" i="7"/>
  <c r="BE167" i="7"/>
  <c r="BI166" i="7"/>
  <c r="BH166" i="7"/>
  <c r="BG166" i="7"/>
  <c r="BF166" i="7"/>
  <c r="T166" i="7"/>
  <c r="R166" i="7"/>
  <c r="P166" i="7"/>
  <c r="BK166" i="7"/>
  <c r="J166" i="7"/>
  <c r="BE166" i="7" s="1"/>
  <c r="BI165" i="7"/>
  <c r="BH165" i="7"/>
  <c r="BG165" i="7"/>
  <c r="BF165" i="7"/>
  <c r="T165" i="7"/>
  <c r="R165" i="7"/>
  <c r="P165" i="7"/>
  <c r="BK165" i="7"/>
  <c r="J165" i="7"/>
  <c r="BE165" i="7"/>
  <c r="BI164" i="7"/>
  <c r="BH164" i="7"/>
  <c r="BG164" i="7"/>
  <c r="BF164" i="7"/>
  <c r="T164" i="7"/>
  <c r="R164" i="7"/>
  <c r="P164" i="7"/>
  <c r="BK164" i="7"/>
  <c r="J164" i="7"/>
  <c r="BE164" i="7" s="1"/>
  <c r="BI163" i="7"/>
  <c r="BH163" i="7"/>
  <c r="BG163" i="7"/>
  <c r="BF163" i="7"/>
  <c r="T163" i="7"/>
  <c r="R163" i="7"/>
  <c r="P163" i="7"/>
  <c r="BK163" i="7"/>
  <c r="J163" i="7"/>
  <c r="BE163" i="7"/>
  <c r="BI162" i="7"/>
  <c r="BH162" i="7"/>
  <c r="BG162" i="7"/>
  <c r="BF162" i="7"/>
  <c r="T162" i="7"/>
  <c r="R162" i="7"/>
  <c r="P162" i="7"/>
  <c r="BK162" i="7"/>
  <c r="J162" i="7"/>
  <c r="BE162" i="7" s="1"/>
  <c r="BI161" i="7"/>
  <c r="BH161" i="7"/>
  <c r="BG161" i="7"/>
  <c r="BF161" i="7"/>
  <c r="T161" i="7"/>
  <c r="R161" i="7"/>
  <c r="P161" i="7"/>
  <c r="BK161" i="7"/>
  <c r="J161" i="7"/>
  <c r="BE161" i="7"/>
  <c r="BI160" i="7"/>
  <c r="BH160" i="7"/>
  <c r="BG160" i="7"/>
  <c r="BF160" i="7"/>
  <c r="T160" i="7"/>
  <c r="R160" i="7"/>
  <c r="P160" i="7"/>
  <c r="BK160" i="7"/>
  <c r="J160" i="7"/>
  <c r="BE160" i="7"/>
  <c r="BI159" i="7"/>
  <c r="BH159" i="7"/>
  <c r="BG159" i="7"/>
  <c r="BF159" i="7"/>
  <c r="T159" i="7"/>
  <c r="R159" i="7"/>
  <c r="P159" i="7"/>
  <c r="BK159" i="7"/>
  <c r="J159" i="7"/>
  <c r="BE159" i="7"/>
  <c r="BI158" i="7"/>
  <c r="BH158" i="7"/>
  <c r="BG158" i="7"/>
  <c r="BF158" i="7"/>
  <c r="T158" i="7"/>
  <c r="R158" i="7"/>
  <c r="P158" i="7"/>
  <c r="BK158" i="7"/>
  <c r="J158" i="7"/>
  <c r="BE158" i="7"/>
  <c r="BI157" i="7"/>
  <c r="BH157" i="7"/>
  <c r="BG157" i="7"/>
  <c r="BF157" i="7"/>
  <c r="T157" i="7"/>
  <c r="R157" i="7"/>
  <c r="P157" i="7"/>
  <c r="BK157" i="7"/>
  <c r="J157" i="7"/>
  <c r="BE157" i="7"/>
  <c r="BI156" i="7"/>
  <c r="BH156" i="7"/>
  <c r="BG156" i="7"/>
  <c r="BF156" i="7"/>
  <c r="T156" i="7"/>
  <c r="R156" i="7"/>
  <c r="P156" i="7"/>
  <c r="BK156" i="7"/>
  <c r="J156" i="7"/>
  <c r="BE156" i="7"/>
  <c r="BI155" i="7"/>
  <c r="BH155" i="7"/>
  <c r="BG155" i="7"/>
  <c r="BF155" i="7"/>
  <c r="T155" i="7"/>
  <c r="R155" i="7"/>
  <c r="P155" i="7"/>
  <c r="BK155" i="7"/>
  <c r="J155" i="7"/>
  <c r="BE155" i="7"/>
  <c r="BI154" i="7"/>
  <c r="BH154" i="7"/>
  <c r="BG154" i="7"/>
  <c r="BF154" i="7"/>
  <c r="T154" i="7"/>
  <c r="R154" i="7"/>
  <c r="P154" i="7"/>
  <c r="BK154" i="7"/>
  <c r="J154" i="7"/>
  <c r="BE154" i="7"/>
  <c r="BI153" i="7"/>
  <c r="BH153" i="7"/>
  <c r="BG153" i="7"/>
  <c r="BF153" i="7"/>
  <c r="T153" i="7"/>
  <c r="R153" i="7"/>
  <c r="P153" i="7"/>
  <c r="BK153" i="7"/>
  <c r="J153" i="7"/>
  <c r="BE153" i="7"/>
  <c r="BI152" i="7"/>
  <c r="BH152" i="7"/>
  <c r="BG152" i="7"/>
  <c r="BF152" i="7"/>
  <c r="T152" i="7"/>
  <c r="R152" i="7"/>
  <c r="P152" i="7"/>
  <c r="P149" i="7" s="1"/>
  <c r="BK152" i="7"/>
  <c r="J152" i="7"/>
  <c r="BE152" i="7"/>
  <c r="BI151" i="7"/>
  <c r="BH151" i="7"/>
  <c r="BG151" i="7"/>
  <c r="BF151" i="7"/>
  <c r="T151" i="7"/>
  <c r="T149" i="7" s="1"/>
  <c r="R151" i="7"/>
  <c r="P151" i="7"/>
  <c r="BK151" i="7"/>
  <c r="J151" i="7"/>
  <c r="BE151" i="7"/>
  <c r="BI150" i="7"/>
  <c r="BH150" i="7"/>
  <c r="BG150" i="7"/>
  <c r="BF150" i="7"/>
  <c r="T150" i="7"/>
  <c r="R150" i="7"/>
  <c r="R149" i="7"/>
  <c r="P150" i="7"/>
  <c r="BK150" i="7"/>
  <c r="BK149" i="7"/>
  <c r="J149" i="7" s="1"/>
  <c r="J65" i="7" s="1"/>
  <c r="J150" i="7"/>
  <c r="BE150" i="7"/>
  <c r="BI148" i="7"/>
  <c r="BH148" i="7"/>
  <c r="BG148" i="7"/>
  <c r="BF148" i="7"/>
  <c r="T148" i="7"/>
  <c r="R148" i="7"/>
  <c r="P148" i="7"/>
  <c r="BK148" i="7"/>
  <c r="J148" i="7"/>
  <c r="BE148" i="7"/>
  <c r="BI147" i="7"/>
  <c r="BH147" i="7"/>
  <c r="BG147" i="7"/>
  <c r="BF147" i="7"/>
  <c r="T147" i="7"/>
  <c r="R147" i="7"/>
  <c r="P147" i="7"/>
  <c r="BK147" i="7"/>
  <c r="J147" i="7"/>
  <c r="BE147" i="7"/>
  <c r="BI146" i="7"/>
  <c r="BH146" i="7"/>
  <c r="BG146" i="7"/>
  <c r="BF146" i="7"/>
  <c r="T146" i="7"/>
  <c r="R146" i="7"/>
  <c r="P146" i="7"/>
  <c r="BK146" i="7"/>
  <c r="J146" i="7"/>
  <c r="BE146" i="7"/>
  <c r="BI145" i="7"/>
  <c r="BH145" i="7"/>
  <c r="BG145" i="7"/>
  <c r="BF145" i="7"/>
  <c r="T145" i="7"/>
  <c r="R145" i="7"/>
  <c r="P145" i="7"/>
  <c r="BK145" i="7"/>
  <c r="J145" i="7"/>
  <c r="BE145" i="7"/>
  <c r="BI144" i="7"/>
  <c r="BH144" i="7"/>
  <c r="BG144" i="7"/>
  <c r="BF144" i="7"/>
  <c r="T144" i="7"/>
  <c r="R144" i="7"/>
  <c r="P144" i="7"/>
  <c r="BK144" i="7"/>
  <c r="J144" i="7"/>
  <c r="BE144" i="7"/>
  <c r="BI143" i="7"/>
  <c r="BH143" i="7"/>
  <c r="BG143" i="7"/>
  <c r="BF143" i="7"/>
  <c r="T143" i="7"/>
  <c r="R143" i="7"/>
  <c r="P143" i="7"/>
  <c r="BK143" i="7"/>
  <c r="J143" i="7"/>
  <c r="BE143" i="7"/>
  <c r="BI142" i="7"/>
  <c r="BH142" i="7"/>
  <c r="BG142" i="7"/>
  <c r="BF142" i="7"/>
  <c r="T142" i="7"/>
  <c r="R142" i="7"/>
  <c r="P142" i="7"/>
  <c r="BK142" i="7"/>
  <c r="J142" i="7"/>
  <c r="BE142" i="7"/>
  <c r="BI141" i="7"/>
  <c r="BH141" i="7"/>
  <c r="BG141" i="7"/>
  <c r="BF141" i="7"/>
  <c r="T141" i="7"/>
  <c r="R141" i="7"/>
  <c r="P141" i="7"/>
  <c r="BK141" i="7"/>
  <c r="J141" i="7"/>
  <c r="BE141" i="7"/>
  <c r="BI140" i="7"/>
  <c r="BH140" i="7"/>
  <c r="BG140" i="7"/>
  <c r="BF140" i="7"/>
  <c r="T140" i="7"/>
  <c r="R140" i="7"/>
  <c r="P140" i="7"/>
  <c r="BK140" i="7"/>
  <c r="J140" i="7"/>
  <c r="BE140" i="7"/>
  <c r="BI139" i="7"/>
  <c r="BH139" i="7"/>
  <c r="BG139" i="7"/>
  <c r="BF139" i="7"/>
  <c r="T139" i="7"/>
  <c r="R139" i="7"/>
  <c r="P139" i="7"/>
  <c r="BK139" i="7"/>
  <c r="J139" i="7"/>
  <c r="BE139" i="7"/>
  <c r="BI138" i="7"/>
  <c r="BH138" i="7"/>
  <c r="BG138" i="7"/>
  <c r="BF138" i="7"/>
  <c r="T138" i="7"/>
  <c r="R138" i="7"/>
  <c r="P138" i="7"/>
  <c r="BK138" i="7"/>
  <c r="J138" i="7"/>
  <c r="BE138" i="7"/>
  <c r="BI137" i="7"/>
  <c r="BH137" i="7"/>
  <c r="BG137" i="7"/>
  <c r="BF137" i="7"/>
  <c r="T137" i="7"/>
  <c r="R137" i="7"/>
  <c r="P137" i="7"/>
  <c r="BK137" i="7"/>
  <c r="J137" i="7"/>
  <c r="BE137" i="7"/>
  <c r="BI136" i="7"/>
  <c r="BH136" i="7"/>
  <c r="BG136" i="7"/>
  <c r="BF136" i="7"/>
  <c r="T136" i="7"/>
  <c r="R136" i="7"/>
  <c r="P136" i="7"/>
  <c r="BK136" i="7"/>
  <c r="J136" i="7"/>
  <c r="BE136" i="7"/>
  <c r="BI135" i="7"/>
  <c r="BH135" i="7"/>
  <c r="BG135" i="7"/>
  <c r="BF135" i="7"/>
  <c r="T135" i="7"/>
  <c r="R135" i="7"/>
  <c r="P135" i="7"/>
  <c r="BK135" i="7"/>
  <c r="J135" i="7"/>
  <c r="BE135" i="7"/>
  <c r="BI134" i="7"/>
  <c r="BH134" i="7"/>
  <c r="BG134" i="7"/>
  <c r="BF134" i="7"/>
  <c r="T134" i="7"/>
  <c r="R134" i="7"/>
  <c r="P134" i="7"/>
  <c r="BK134" i="7"/>
  <c r="J134" i="7"/>
  <c r="BE134" i="7"/>
  <c r="BI133" i="7"/>
  <c r="BH133" i="7"/>
  <c r="BG133" i="7"/>
  <c r="BF133" i="7"/>
  <c r="T133" i="7"/>
  <c r="R133" i="7"/>
  <c r="P133" i="7"/>
  <c r="BK133" i="7"/>
  <c r="J133" i="7"/>
  <c r="BE133" i="7"/>
  <c r="BI132" i="7"/>
  <c r="BH132" i="7"/>
  <c r="BG132" i="7"/>
  <c r="BF132" i="7"/>
  <c r="T132" i="7"/>
  <c r="R132" i="7"/>
  <c r="P132" i="7"/>
  <c r="BK132" i="7"/>
  <c r="J132" i="7"/>
  <c r="BE132" i="7"/>
  <c r="BI131" i="7"/>
  <c r="BH131" i="7"/>
  <c r="BG131" i="7"/>
  <c r="BF131" i="7"/>
  <c r="T131" i="7"/>
  <c r="R131" i="7"/>
  <c r="P131" i="7"/>
  <c r="BK131" i="7"/>
  <c r="J131" i="7"/>
  <c r="BE131" i="7"/>
  <c r="BI130" i="7"/>
  <c r="BH130" i="7"/>
  <c r="BG130" i="7"/>
  <c r="BF130" i="7"/>
  <c r="T130" i="7"/>
  <c r="R130" i="7"/>
  <c r="P130" i="7"/>
  <c r="BK130" i="7"/>
  <c r="J130" i="7"/>
  <c r="BE130" i="7"/>
  <c r="BI129" i="7"/>
  <c r="BH129" i="7"/>
  <c r="BG129" i="7"/>
  <c r="BF129" i="7"/>
  <c r="T129" i="7"/>
  <c r="R129" i="7"/>
  <c r="P129" i="7"/>
  <c r="BK129" i="7"/>
  <c r="J129" i="7"/>
  <c r="BE129" i="7"/>
  <c r="BI128" i="7"/>
  <c r="BH128" i="7"/>
  <c r="BG128" i="7"/>
  <c r="BF128" i="7"/>
  <c r="T128" i="7"/>
  <c r="R128" i="7"/>
  <c r="P128" i="7"/>
  <c r="BK128" i="7"/>
  <c r="J128" i="7"/>
  <c r="BE128" i="7"/>
  <c r="BI127" i="7"/>
  <c r="BH127" i="7"/>
  <c r="BG127" i="7"/>
  <c r="BF127" i="7"/>
  <c r="T127" i="7"/>
  <c r="R127" i="7"/>
  <c r="P127" i="7"/>
  <c r="BK127" i="7"/>
  <c r="J127" i="7"/>
  <c r="BE127" i="7"/>
  <c r="BI126" i="7"/>
  <c r="BH126" i="7"/>
  <c r="BG126" i="7"/>
  <c r="BF126" i="7"/>
  <c r="T126" i="7"/>
  <c r="R126" i="7"/>
  <c r="P126" i="7"/>
  <c r="BK126" i="7"/>
  <c r="J126" i="7"/>
  <c r="BE126" i="7"/>
  <c r="BI125" i="7"/>
  <c r="BH125" i="7"/>
  <c r="BG125" i="7"/>
  <c r="BF125" i="7"/>
  <c r="T125" i="7"/>
  <c r="R125" i="7"/>
  <c r="P125" i="7"/>
  <c r="BK125" i="7"/>
  <c r="J125" i="7"/>
  <c r="BE125" i="7"/>
  <c r="BI124" i="7"/>
  <c r="BH124" i="7"/>
  <c r="BG124" i="7"/>
  <c r="BF124" i="7"/>
  <c r="T124" i="7"/>
  <c r="R124" i="7"/>
  <c r="P124" i="7"/>
  <c r="BK124" i="7"/>
  <c r="J124" i="7"/>
  <c r="BE124" i="7"/>
  <c r="BI123" i="7"/>
  <c r="BH123" i="7"/>
  <c r="BG123" i="7"/>
  <c r="BF123" i="7"/>
  <c r="T123" i="7"/>
  <c r="R123" i="7"/>
  <c r="R120" i="7" s="1"/>
  <c r="P123" i="7"/>
  <c r="BK123" i="7"/>
  <c r="J123" i="7"/>
  <c r="BE123" i="7"/>
  <c r="BI122" i="7"/>
  <c r="BH122" i="7"/>
  <c r="BG122" i="7"/>
  <c r="BF122" i="7"/>
  <c r="T122" i="7"/>
  <c r="R122" i="7"/>
  <c r="P122" i="7"/>
  <c r="BK122" i="7"/>
  <c r="BK120" i="7" s="1"/>
  <c r="J120" i="7" s="1"/>
  <c r="J64" i="7" s="1"/>
  <c r="J122" i="7"/>
  <c r="BE122" i="7"/>
  <c r="BI121" i="7"/>
  <c r="BH121" i="7"/>
  <c r="BG121" i="7"/>
  <c r="BF121" i="7"/>
  <c r="T121" i="7"/>
  <c r="T120" i="7"/>
  <c r="R121" i="7"/>
  <c r="P121" i="7"/>
  <c r="P120" i="7"/>
  <c r="BK121" i="7"/>
  <c r="J121" i="7"/>
  <c r="BE121" i="7" s="1"/>
  <c r="BI119" i="7"/>
  <c r="BH119" i="7"/>
  <c r="BG119" i="7"/>
  <c r="BF119" i="7"/>
  <c r="T119" i="7"/>
  <c r="R119" i="7"/>
  <c r="P119" i="7"/>
  <c r="BK119" i="7"/>
  <c r="J119" i="7"/>
  <c r="BE119" i="7"/>
  <c r="BI118" i="7"/>
  <c r="BH118" i="7"/>
  <c r="BG118" i="7"/>
  <c r="BF118" i="7"/>
  <c r="T118" i="7"/>
  <c r="R118" i="7"/>
  <c r="P118" i="7"/>
  <c r="BK118" i="7"/>
  <c r="J118" i="7"/>
  <c r="BE118" i="7"/>
  <c r="BI117" i="7"/>
  <c r="BH117" i="7"/>
  <c r="BG117" i="7"/>
  <c r="BF117" i="7"/>
  <c r="T117" i="7"/>
  <c r="R117" i="7"/>
  <c r="P117" i="7"/>
  <c r="BK117" i="7"/>
  <c r="J117" i="7"/>
  <c r="BE117" i="7"/>
  <c r="BI116" i="7"/>
  <c r="BH116" i="7"/>
  <c r="BG116" i="7"/>
  <c r="BF116" i="7"/>
  <c r="T116" i="7"/>
  <c r="R116" i="7"/>
  <c r="P116" i="7"/>
  <c r="BK116" i="7"/>
  <c r="J116" i="7"/>
  <c r="BE116" i="7"/>
  <c r="BI115" i="7"/>
  <c r="BH115" i="7"/>
  <c r="BG115" i="7"/>
  <c r="BF115" i="7"/>
  <c r="T115" i="7"/>
  <c r="R115" i="7"/>
  <c r="P115" i="7"/>
  <c r="BK115" i="7"/>
  <c r="J115" i="7"/>
  <c r="BE115" i="7"/>
  <c r="BI114" i="7"/>
  <c r="BH114" i="7"/>
  <c r="BG114" i="7"/>
  <c r="BF114" i="7"/>
  <c r="T114" i="7"/>
  <c r="R114" i="7"/>
  <c r="P114" i="7"/>
  <c r="BK114" i="7"/>
  <c r="J114" i="7"/>
  <c r="BE114" i="7"/>
  <c r="BI113" i="7"/>
  <c r="BH113" i="7"/>
  <c r="BG113" i="7"/>
  <c r="BF113" i="7"/>
  <c r="T113" i="7"/>
  <c r="R113" i="7"/>
  <c r="P113" i="7"/>
  <c r="BK113" i="7"/>
  <c r="J113" i="7"/>
  <c r="BE113" i="7"/>
  <c r="BI112" i="7"/>
  <c r="BH112" i="7"/>
  <c r="BG112" i="7"/>
  <c r="BF112" i="7"/>
  <c r="T112" i="7"/>
  <c r="T111" i="7"/>
  <c r="R112" i="7"/>
  <c r="R111" i="7"/>
  <c r="P112" i="7"/>
  <c r="P111" i="7"/>
  <c r="BK112" i="7"/>
  <c r="BK111" i="7"/>
  <c r="J111" i="7" s="1"/>
  <c r="J63" i="7" s="1"/>
  <c r="J112" i="7"/>
  <c r="BE112" i="7" s="1"/>
  <c r="BI110" i="7"/>
  <c r="BH110" i="7"/>
  <c r="BG110" i="7"/>
  <c r="BF110" i="7"/>
  <c r="T110" i="7"/>
  <c r="R110" i="7"/>
  <c r="P110" i="7"/>
  <c r="BK110" i="7"/>
  <c r="J110" i="7"/>
  <c r="BE110" i="7"/>
  <c r="BI109" i="7"/>
  <c r="BH109" i="7"/>
  <c r="BG109" i="7"/>
  <c r="BF109" i="7"/>
  <c r="T109" i="7"/>
  <c r="R109" i="7"/>
  <c r="P109" i="7"/>
  <c r="BK109" i="7"/>
  <c r="J109" i="7"/>
  <c r="BE109" i="7"/>
  <c r="BI108" i="7"/>
  <c r="BH108" i="7"/>
  <c r="BG108" i="7"/>
  <c r="BF108" i="7"/>
  <c r="T108" i="7"/>
  <c r="R108" i="7"/>
  <c r="P108" i="7"/>
  <c r="BK108" i="7"/>
  <c r="J108" i="7"/>
  <c r="BE108" i="7"/>
  <c r="BI107" i="7"/>
  <c r="BH107" i="7"/>
  <c r="BG107" i="7"/>
  <c r="BF107" i="7"/>
  <c r="T107" i="7"/>
  <c r="R107" i="7"/>
  <c r="P107" i="7"/>
  <c r="BK107" i="7"/>
  <c r="J107" i="7"/>
  <c r="BE107" i="7"/>
  <c r="BI106" i="7"/>
  <c r="BH106" i="7"/>
  <c r="BG106" i="7"/>
  <c r="BF106" i="7"/>
  <c r="T106" i="7"/>
  <c r="R106" i="7"/>
  <c r="P106" i="7"/>
  <c r="BK106" i="7"/>
  <c r="J106" i="7"/>
  <c r="BE106" i="7"/>
  <c r="BI105" i="7"/>
  <c r="BH105" i="7"/>
  <c r="BG105" i="7"/>
  <c r="BF105" i="7"/>
  <c r="T105" i="7"/>
  <c r="R105" i="7"/>
  <c r="P105" i="7"/>
  <c r="BK105" i="7"/>
  <c r="J105" i="7"/>
  <c r="BE105" i="7"/>
  <c r="BI104" i="7"/>
  <c r="BH104" i="7"/>
  <c r="BG104" i="7"/>
  <c r="BF104" i="7"/>
  <c r="T104" i="7"/>
  <c r="T103" i="7"/>
  <c r="R104" i="7"/>
  <c r="R103" i="7"/>
  <c r="P104" i="7"/>
  <c r="P103" i="7"/>
  <c r="BK104" i="7"/>
  <c r="BK103" i="7"/>
  <c r="J103" i="7" s="1"/>
  <c r="J62" i="7" s="1"/>
  <c r="J104" i="7"/>
  <c r="BE104" i="7" s="1"/>
  <c r="BI102" i="7"/>
  <c r="BH102" i="7"/>
  <c r="BG102" i="7"/>
  <c r="BF102" i="7"/>
  <c r="T102" i="7"/>
  <c r="R102" i="7"/>
  <c r="P102" i="7"/>
  <c r="BK102" i="7"/>
  <c r="J102" i="7"/>
  <c r="BE102" i="7"/>
  <c r="BI101" i="7"/>
  <c r="BH101" i="7"/>
  <c r="BG101" i="7"/>
  <c r="BF101" i="7"/>
  <c r="T101" i="7"/>
  <c r="R101" i="7"/>
  <c r="P101" i="7"/>
  <c r="BK101" i="7"/>
  <c r="J101" i="7"/>
  <c r="BE101" i="7"/>
  <c r="BI100" i="7"/>
  <c r="BH100" i="7"/>
  <c r="BG100" i="7"/>
  <c r="BF100" i="7"/>
  <c r="T100" i="7"/>
  <c r="R100" i="7"/>
  <c r="P100" i="7"/>
  <c r="BK100" i="7"/>
  <c r="J100" i="7"/>
  <c r="BE100" i="7"/>
  <c r="BI99" i="7"/>
  <c r="BH99" i="7"/>
  <c r="BG99" i="7"/>
  <c r="BF99" i="7"/>
  <c r="T99" i="7"/>
  <c r="R99" i="7"/>
  <c r="P99" i="7"/>
  <c r="BK99" i="7"/>
  <c r="J99" i="7"/>
  <c r="BE99" i="7"/>
  <c r="BI98" i="7"/>
  <c r="BH98" i="7"/>
  <c r="BG98" i="7"/>
  <c r="BF98" i="7"/>
  <c r="T98" i="7"/>
  <c r="R98" i="7"/>
  <c r="P98" i="7"/>
  <c r="BK98" i="7"/>
  <c r="J98" i="7"/>
  <c r="BE98" i="7"/>
  <c r="BI97" i="7"/>
  <c r="BH97" i="7"/>
  <c r="BG97" i="7"/>
  <c r="BF97" i="7"/>
  <c r="T97" i="7"/>
  <c r="R97" i="7"/>
  <c r="P97" i="7"/>
  <c r="BK97" i="7"/>
  <c r="J97" i="7"/>
  <c r="BE97" i="7"/>
  <c r="BI96" i="7"/>
  <c r="BH96" i="7"/>
  <c r="BG96" i="7"/>
  <c r="BF96" i="7"/>
  <c r="T96" i="7"/>
  <c r="R96" i="7"/>
  <c r="P96" i="7"/>
  <c r="BK96" i="7"/>
  <c r="J96" i="7"/>
  <c r="BE96" i="7"/>
  <c r="BI95" i="7"/>
  <c r="BH95" i="7"/>
  <c r="BG95" i="7"/>
  <c r="BF95" i="7"/>
  <c r="T95" i="7"/>
  <c r="R95" i="7"/>
  <c r="P95" i="7"/>
  <c r="BK95" i="7"/>
  <c r="J95" i="7"/>
  <c r="BE95" i="7"/>
  <c r="BI94" i="7"/>
  <c r="BH94" i="7"/>
  <c r="BG94" i="7"/>
  <c r="BF94" i="7"/>
  <c r="T94" i="7"/>
  <c r="R94" i="7"/>
  <c r="P94" i="7"/>
  <c r="BK94" i="7"/>
  <c r="J94" i="7"/>
  <c r="BE94" i="7"/>
  <c r="BI93" i="7"/>
  <c r="BH93" i="7"/>
  <c r="BG93" i="7"/>
  <c r="BF93" i="7"/>
  <c r="T93" i="7"/>
  <c r="R93" i="7"/>
  <c r="P93" i="7"/>
  <c r="BK93" i="7"/>
  <c r="J93" i="7"/>
  <c r="BE93" i="7"/>
  <c r="BI92" i="7"/>
  <c r="BH92" i="7"/>
  <c r="BG92" i="7"/>
  <c r="BF92" i="7"/>
  <c r="T92" i="7"/>
  <c r="R92" i="7"/>
  <c r="P92" i="7"/>
  <c r="BK92" i="7"/>
  <c r="J92" i="7"/>
  <c r="BE92" i="7"/>
  <c r="BI91" i="7"/>
  <c r="BH91" i="7"/>
  <c r="BG91" i="7"/>
  <c r="BF91" i="7"/>
  <c r="T91" i="7"/>
  <c r="R91" i="7"/>
  <c r="P91" i="7"/>
  <c r="BK91" i="7"/>
  <c r="J91" i="7"/>
  <c r="BE91" i="7"/>
  <c r="BI90" i="7"/>
  <c r="BH90" i="7"/>
  <c r="BG90" i="7"/>
  <c r="BF90" i="7"/>
  <c r="T90" i="7"/>
  <c r="R90" i="7"/>
  <c r="P90" i="7"/>
  <c r="BK90" i="7"/>
  <c r="J90" i="7"/>
  <c r="BE90" i="7"/>
  <c r="BI89" i="7"/>
  <c r="BH89" i="7"/>
  <c r="BG89" i="7"/>
  <c r="BF89" i="7"/>
  <c r="T89" i="7"/>
  <c r="R89" i="7"/>
  <c r="P89" i="7"/>
  <c r="BK89" i="7"/>
  <c r="J89" i="7"/>
  <c r="BE89" i="7"/>
  <c r="BI88" i="7"/>
  <c r="F37" i="7"/>
  <c r="BD60" i="1" s="1"/>
  <c r="BH88" i="7"/>
  <c r="F36" i="7" s="1"/>
  <c r="BC60" i="1" s="1"/>
  <c r="BG88" i="7"/>
  <c r="F35" i="7"/>
  <c r="BB60" i="1" s="1"/>
  <c r="BF88" i="7"/>
  <c r="F34" i="7" s="1"/>
  <c r="BA60" i="1" s="1"/>
  <c r="T88" i="7"/>
  <c r="T87" i="7"/>
  <c r="T86" i="7" s="1"/>
  <c r="T85" i="7" s="1"/>
  <c r="R88" i="7"/>
  <c r="R87" i="7"/>
  <c r="P88" i="7"/>
  <c r="P87" i="7"/>
  <c r="P86" i="7" s="1"/>
  <c r="P85" i="7" s="1"/>
  <c r="AU60" i="1" s="1"/>
  <c r="BK88" i="7"/>
  <c r="BK87" i="7" s="1"/>
  <c r="J88" i="7"/>
  <c r="BE88" i="7" s="1"/>
  <c r="J82" i="7"/>
  <c r="J81" i="7"/>
  <c r="F81" i="7"/>
  <c r="F79" i="7"/>
  <c r="E77" i="7"/>
  <c r="J55" i="7"/>
  <c r="J54" i="7"/>
  <c r="F54" i="7"/>
  <c r="F52" i="7"/>
  <c r="E50" i="7"/>
  <c r="J18" i="7"/>
  <c r="E18" i="7"/>
  <c r="F82" i="7" s="1"/>
  <c r="F55" i="7"/>
  <c r="J17" i="7"/>
  <c r="J12" i="7"/>
  <c r="J79" i="7" s="1"/>
  <c r="E7" i="7"/>
  <c r="E75" i="7"/>
  <c r="E48" i="7"/>
  <c r="J37" i="6"/>
  <c r="J36" i="6"/>
  <c r="AY59" i="1"/>
  <c r="J35" i="6"/>
  <c r="AX59" i="1"/>
  <c r="BI186" i="6"/>
  <c r="BH186" i="6"/>
  <c r="BG186" i="6"/>
  <c r="BF186" i="6"/>
  <c r="T186" i="6"/>
  <c r="R186" i="6"/>
  <c r="P186" i="6"/>
  <c r="BK186" i="6"/>
  <c r="J186" i="6"/>
  <c r="BE186" i="6"/>
  <c r="BI185" i="6"/>
  <c r="BH185" i="6"/>
  <c r="BG185" i="6"/>
  <c r="BF185" i="6"/>
  <c r="T185" i="6"/>
  <c r="R185" i="6"/>
  <c r="P185" i="6"/>
  <c r="BK185" i="6"/>
  <c r="J185" i="6"/>
  <c r="BE185" i="6"/>
  <c r="BI184" i="6"/>
  <c r="BH184" i="6"/>
  <c r="BG184" i="6"/>
  <c r="BF184" i="6"/>
  <c r="T184" i="6"/>
  <c r="R184" i="6"/>
  <c r="P184" i="6"/>
  <c r="BK184" i="6"/>
  <c r="J184" i="6"/>
  <c r="BE184" i="6"/>
  <c r="BI183" i="6"/>
  <c r="BH183" i="6"/>
  <c r="BG183" i="6"/>
  <c r="BF183" i="6"/>
  <c r="T183" i="6"/>
  <c r="R183" i="6"/>
  <c r="P183" i="6"/>
  <c r="BK183" i="6"/>
  <c r="J183" i="6"/>
  <c r="BE183" i="6"/>
  <c r="BI182" i="6"/>
  <c r="BH182" i="6"/>
  <c r="BG182" i="6"/>
  <c r="BF182" i="6"/>
  <c r="T182" i="6"/>
  <c r="R182" i="6"/>
  <c r="P182" i="6"/>
  <c r="BK182" i="6"/>
  <c r="J182" i="6"/>
  <c r="BE182" i="6"/>
  <c r="BI181" i="6"/>
  <c r="BH181" i="6"/>
  <c r="BG181" i="6"/>
  <c r="BF181" i="6"/>
  <c r="T181" i="6"/>
  <c r="R181" i="6"/>
  <c r="P181" i="6"/>
  <c r="BK181" i="6"/>
  <c r="J181" i="6"/>
  <c r="BE181" i="6"/>
  <c r="BI180" i="6"/>
  <c r="BH180" i="6"/>
  <c r="BG180" i="6"/>
  <c r="BF180" i="6"/>
  <c r="T180" i="6"/>
  <c r="R180" i="6"/>
  <c r="P180" i="6"/>
  <c r="BK180" i="6"/>
  <c r="J180" i="6"/>
  <c r="BE180" i="6"/>
  <c r="BI179" i="6"/>
  <c r="BH179" i="6"/>
  <c r="BG179" i="6"/>
  <c r="BF179" i="6"/>
  <c r="T179" i="6"/>
  <c r="R179" i="6"/>
  <c r="P179" i="6"/>
  <c r="BK179" i="6"/>
  <c r="J179" i="6"/>
  <c r="BE179" i="6"/>
  <c r="BI178" i="6"/>
  <c r="BH178" i="6"/>
  <c r="BG178" i="6"/>
  <c r="BF178" i="6"/>
  <c r="T178" i="6"/>
  <c r="R178" i="6"/>
  <c r="P178" i="6"/>
  <c r="BK178" i="6"/>
  <c r="J178" i="6"/>
  <c r="BE178" i="6"/>
  <c r="BI177" i="6"/>
  <c r="BH177" i="6"/>
  <c r="BG177" i="6"/>
  <c r="BF177" i="6"/>
  <c r="T177" i="6"/>
  <c r="R177" i="6"/>
  <c r="P177" i="6"/>
  <c r="BK177" i="6"/>
  <c r="J177" i="6"/>
  <c r="BE177" i="6"/>
  <c r="BI176" i="6"/>
  <c r="BH176" i="6"/>
  <c r="BG176" i="6"/>
  <c r="BF176" i="6"/>
  <c r="T176" i="6"/>
  <c r="R176" i="6"/>
  <c r="P176" i="6"/>
  <c r="BK176" i="6"/>
  <c r="J176" i="6"/>
  <c r="BE176" i="6"/>
  <c r="BI175" i="6"/>
  <c r="BH175" i="6"/>
  <c r="BG175" i="6"/>
  <c r="BF175" i="6"/>
  <c r="T175" i="6"/>
  <c r="R175" i="6"/>
  <c r="P175" i="6"/>
  <c r="BK175" i="6"/>
  <c r="J175" i="6"/>
  <c r="BE175" i="6"/>
  <c r="BI174" i="6"/>
  <c r="BH174" i="6"/>
  <c r="BG174" i="6"/>
  <c r="BF174" i="6"/>
  <c r="T174" i="6"/>
  <c r="R174" i="6"/>
  <c r="P174" i="6"/>
  <c r="BK174" i="6"/>
  <c r="J174" i="6"/>
  <c r="BE174" i="6"/>
  <c r="BI173" i="6"/>
  <c r="BH173" i="6"/>
  <c r="BG173" i="6"/>
  <c r="BF173" i="6"/>
  <c r="T173" i="6"/>
  <c r="R173" i="6"/>
  <c r="P173" i="6"/>
  <c r="BK173" i="6"/>
  <c r="J173" i="6"/>
  <c r="BE173" i="6"/>
  <c r="BI172" i="6"/>
  <c r="BH172" i="6"/>
  <c r="BG172" i="6"/>
  <c r="BF172" i="6"/>
  <c r="T172" i="6"/>
  <c r="R172" i="6"/>
  <c r="P172" i="6"/>
  <c r="BK172" i="6"/>
  <c r="J172" i="6"/>
  <c r="BE172" i="6"/>
  <c r="BI171" i="6"/>
  <c r="BH171" i="6"/>
  <c r="BG171" i="6"/>
  <c r="BF171" i="6"/>
  <c r="T171" i="6"/>
  <c r="R171" i="6"/>
  <c r="R168" i="6" s="1"/>
  <c r="P171" i="6"/>
  <c r="BK171" i="6"/>
  <c r="J171" i="6"/>
  <c r="BE171" i="6"/>
  <c r="BI170" i="6"/>
  <c r="BH170" i="6"/>
  <c r="BG170" i="6"/>
  <c r="BF170" i="6"/>
  <c r="T170" i="6"/>
  <c r="R170" i="6"/>
  <c r="P170" i="6"/>
  <c r="BK170" i="6"/>
  <c r="BK168" i="6" s="1"/>
  <c r="J168" i="6" s="1"/>
  <c r="J66" i="6" s="1"/>
  <c r="J170" i="6"/>
  <c r="BE170" i="6"/>
  <c r="BI169" i="6"/>
  <c r="BH169" i="6"/>
  <c r="BG169" i="6"/>
  <c r="BF169" i="6"/>
  <c r="T169" i="6"/>
  <c r="T168" i="6"/>
  <c r="R169" i="6"/>
  <c r="P169" i="6"/>
  <c r="P168" i="6"/>
  <c r="BK169" i="6"/>
  <c r="J169" i="6"/>
  <c r="BE169" i="6" s="1"/>
  <c r="BI167" i="6"/>
  <c r="BH167" i="6"/>
  <c r="BG167" i="6"/>
  <c r="BF167" i="6"/>
  <c r="T167" i="6"/>
  <c r="R167" i="6"/>
  <c r="P167" i="6"/>
  <c r="BK167" i="6"/>
  <c r="J167" i="6"/>
  <c r="BE167" i="6"/>
  <c r="BI166" i="6"/>
  <c r="BH166" i="6"/>
  <c r="BG166" i="6"/>
  <c r="BF166" i="6"/>
  <c r="T166" i="6"/>
  <c r="R166" i="6"/>
  <c r="P166" i="6"/>
  <c r="BK166" i="6"/>
  <c r="J166" i="6"/>
  <c r="BE166" i="6"/>
  <c r="BI165" i="6"/>
  <c r="BH165" i="6"/>
  <c r="BG165" i="6"/>
  <c r="BF165" i="6"/>
  <c r="T165" i="6"/>
  <c r="R165" i="6"/>
  <c r="P165" i="6"/>
  <c r="BK165" i="6"/>
  <c r="J165" i="6"/>
  <c r="BE165" i="6"/>
  <c r="BI164" i="6"/>
  <c r="BH164" i="6"/>
  <c r="BG164" i="6"/>
  <c r="BF164" i="6"/>
  <c r="T164" i="6"/>
  <c r="R164" i="6"/>
  <c r="P164" i="6"/>
  <c r="BK164" i="6"/>
  <c r="J164" i="6"/>
  <c r="BE164" i="6"/>
  <c r="BI163" i="6"/>
  <c r="BH163" i="6"/>
  <c r="BG163" i="6"/>
  <c r="BF163" i="6"/>
  <c r="T163" i="6"/>
  <c r="R163" i="6"/>
  <c r="P163" i="6"/>
  <c r="BK163" i="6"/>
  <c r="J163" i="6"/>
  <c r="BE163" i="6"/>
  <c r="BI162" i="6"/>
  <c r="BH162" i="6"/>
  <c r="BG162" i="6"/>
  <c r="BF162" i="6"/>
  <c r="T162" i="6"/>
  <c r="R162" i="6"/>
  <c r="P162" i="6"/>
  <c r="BK162" i="6"/>
  <c r="J162" i="6"/>
  <c r="BE162" i="6"/>
  <c r="BI161" i="6"/>
  <c r="BH161" i="6"/>
  <c r="BG161" i="6"/>
  <c r="BF161" i="6"/>
  <c r="T161" i="6"/>
  <c r="R161" i="6"/>
  <c r="P161" i="6"/>
  <c r="BK161" i="6"/>
  <c r="J161" i="6"/>
  <c r="BE161" i="6"/>
  <c r="BI160" i="6"/>
  <c r="BH160" i="6"/>
  <c r="BG160" i="6"/>
  <c r="BF160" i="6"/>
  <c r="T160" i="6"/>
  <c r="R160" i="6"/>
  <c r="P160" i="6"/>
  <c r="BK160" i="6"/>
  <c r="J160" i="6"/>
  <c r="BE160" i="6"/>
  <c r="BI159" i="6"/>
  <c r="BH159" i="6"/>
  <c r="BG159" i="6"/>
  <c r="BF159" i="6"/>
  <c r="T159" i="6"/>
  <c r="R159" i="6"/>
  <c r="P159" i="6"/>
  <c r="BK159" i="6"/>
  <c r="J159" i="6"/>
  <c r="BE159" i="6"/>
  <c r="BI158" i="6"/>
  <c r="BH158" i="6"/>
  <c r="BG158" i="6"/>
  <c r="BF158" i="6"/>
  <c r="T158" i="6"/>
  <c r="R158" i="6"/>
  <c r="P158" i="6"/>
  <c r="BK158" i="6"/>
  <c r="J158" i="6"/>
  <c r="BE158" i="6"/>
  <c r="BI157" i="6"/>
  <c r="BH157" i="6"/>
  <c r="BG157" i="6"/>
  <c r="BF157" i="6"/>
  <c r="T157" i="6"/>
  <c r="R157" i="6"/>
  <c r="P157" i="6"/>
  <c r="BK157" i="6"/>
  <c r="J157" i="6"/>
  <c r="BE157" i="6"/>
  <c r="BI156" i="6"/>
  <c r="BH156" i="6"/>
  <c r="BG156" i="6"/>
  <c r="BF156" i="6"/>
  <c r="T156" i="6"/>
  <c r="R156" i="6"/>
  <c r="P156" i="6"/>
  <c r="BK156" i="6"/>
  <c r="J156" i="6"/>
  <c r="BE156" i="6"/>
  <c r="BI155" i="6"/>
  <c r="BH155" i="6"/>
  <c r="BG155" i="6"/>
  <c r="BF155" i="6"/>
  <c r="T155" i="6"/>
  <c r="R155" i="6"/>
  <c r="P155" i="6"/>
  <c r="BK155" i="6"/>
  <c r="J155" i="6"/>
  <c r="BE155" i="6"/>
  <c r="BI154" i="6"/>
  <c r="BH154" i="6"/>
  <c r="BG154" i="6"/>
  <c r="BF154" i="6"/>
  <c r="T154" i="6"/>
  <c r="R154" i="6"/>
  <c r="P154" i="6"/>
  <c r="BK154" i="6"/>
  <c r="J154" i="6"/>
  <c r="BE154" i="6"/>
  <c r="BI153" i="6"/>
  <c r="BH153" i="6"/>
  <c r="BG153" i="6"/>
  <c r="BF153" i="6"/>
  <c r="T153" i="6"/>
  <c r="R153" i="6"/>
  <c r="P153" i="6"/>
  <c r="BK153" i="6"/>
  <c r="J153" i="6"/>
  <c r="BE153" i="6"/>
  <c r="BI152" i="6"/>
  <c r="BH152" i="6"/>
  <c r="BG152" i="6"/>
  <c r="BF152" i="6"/>
  <c r="T152" i="6"/>
  <c r="R152" i="6"/>
  <c r="P152" i="6"/>
  <c r="BK152" i="6"/>
  <c r="J152" i="6"/>
  <c r="BE152" i="6"/>
  <c r="BI151" i="6"/>
  <c r="BH151" i="6"/>
  <c r="BG151" i="6"/>
  <c r="BF151" i="6"/>
  <c r="T151" i="6"/>
  <c r="R151" i="6"/>
  <c r="P151" i="6"/>
  <c r="BK151" i="6"/>
  <c r="J151" i="6"/>
  <c r="BE151" i="6"/>
  <c r="BI150" i="6"/>
  <c r="BH150" i="6"/>
  <c r="BG150" i="6"/>
  <c r="BF150" i="6"/>
  <c r="T150" i="6"/>
  <c r="R150" i="6"/>
  <c r="P150" i="6"/>
  <c r="BK150" i="6"/>
  <c r="J150" i="6"/>
  <c r="BE150" i="6"/>
  <c r="BI149" i="6"/>
  <c r="BH149" i="6"/>
  <c r="BG149" i="6"/>
  <c r="BF149" i="6"/>
  <c r="T149" i="6"/>
  <c r="R149" i="6"/>
  <c r="P149" i="6"/>
  <c r="BK149" i="6"/>
  <c r="J149" i="6"/>
  <c r="BE149" i="6"/>
  <c r="BI148" i="6"/>
  <c r="BH148" i="6"/>
  <c r="BG148" i="6"/>
  <c r="BF148" i="6"/>
  <c r="T148" i="6"/>
  <c r="R148" i="6"/>
  <c r="P148" i="6"/>
  <c r="BK148" i="6"/>
  <c r="J148" i="6"/>
  <c r="BE148" i="6"/>
  <c r="BI147" i="6"/>
  <c r="BH147" i="6"/>
  <c r="BG147" i="6"/>
  <c r="BF147" i="6"/>
  <c r="T147" i="6"/>
  <c r="R147" i="6"/>
  <c r="P147" i="6"/>
  <c r="BK147" i="6"/>
  <c r="J147" i="6"/>
  <c r="BE147" i="6"/>
  <c r="BI146" i="6"/>
  <c r="BH146" i="6"/>
  <c r="BG146" i="6"/>
  <c r="BF146" i="6"/>
  <c r="T146" i="6"/>
  <c r="R146" i="6"/>
  <c r="P146" i="6"/>
  <c r="BK146" i="6"/>
  <c r="J146" i="6"/>
  <c r="BE146" i="6"/>
  <c r="BI145" i="6"/>
  <c r="BH145" i="6"/>
  <c r="BG145" i="6"/>
  <c r="BF145" i="6"/>
  <c r="T145" i="6"/>
  <c r="R145" i="6"/>
  <c r="P145" i="6"/>
  <c r="BK145" i="6"/>
  <c r="J145" i="6"/>
  <c r="BE145" i="6"/>
  <c r="BI144" i="6"/>
  <c r="BH144" i="6"/>
  <c r="BG144" i="6"/>
  <c r="BF144" i="6"/>
  <c r="T144" i="6"/>
  <c r="R144" i="6"/>
  <c r="P144" i="6"/>
  <c r="BK144" i="6"/>
  <c r="J144" i="6"/>
  <c r="BE144" i="6"/>
  <c r="BI143" i="6"/>
  <c r="BH143" i="6"/>
  <c r="BG143" i="6"/>
  <c r="BF143" i="6"/>
  <c r="T143" i="6"/>
  <c r="R143" i="6"/>
  <c r="P143" i="6"/>
  <c r="BK143" i="6"/>
  <c r="J143" i="6"/>
  <c r="BE143" i="6"/>
  <c r="BI142" i="6"/>
  <c r="BH142" i="6"/>
  <c r="BG142" i="6"/>
  <c r="BF142" i="6"/>
  <c r="T142" i="6"/>
  <c r="R142" i="6"/>
  <c r="P142" i="6"/>
  <c r="BK142" i="6"/>
  <c r="J142" i="6"/>
  <c r="BE142" i="6"/>
  <c r="BI141" i="6"/>
  <c r="BH141" i="6"/>
  <c r="BG141" i="6"/>
  <c r="BF141" i="6"/>
  <c r="T141" i="6"/>
  <c r="R141" i="6"/>
  <c r="P141" i="6"/>
  <c r="BK141" i="6"/>
  <c r="J141" i="6"/>
  <c r="BE141" i="6"/>
  <c r="BI140" i="6"/>
  <c r="BH140" i="6"/>
  <c r="BG140" i="6"/>
  <c r="BF140" i="6"/>
  <c r="T140" i="6"/>
  <c r="T139" i="6"/>
  <c r="R140" i="6"/>
  <c r="R139" i="6"/>
  <c r="P140" i="6"/>
  <c r="P139" i="6"/>
  <c r="BK140" i="6"/>
  <c r="BK139" i="6"/>
  <c r="J139" i="6" s="1"/>
  <c r="J65" i="6" s="1"/>
  <c r="J140" i="6"/>
  <c r="BE140" i="6" s="1"/>
  <c r="BI138" i="6"/>
  <c r="BH138" i="6"/>
  <c r="BG138" i="6"/>
  <c r="BF138" i="6"/>
  <c r="T138" i="6"/>
  <c r="R138" i="6"/>
  <c r="P138" i="6"/>
  <c r="BK138" i="6"/>
  <c r="J138" i="6"/>
  <c r="BE138" i="6"/>
  <c r="BI137" i="6"/>
  <c r="BH137" i="6"/>
  <c r="BG137" i="6"/>
  <c r="BF137" i="6"/>
  <c r="T137" i="6"/>
  <c r="R137" i="6"/>
  <c r="P137" i="6"/>
  <c r="BK137" i="6"/>
  <c r="J137" i="6"/>
  <c r="BE137" i="6"/>
  <c r="BI136" i="6"/>
  <c r="BH136" i="6"/>
  <c r="BG136" i="6"/>
  <c r="BF136" i="6"/>
  <c r="T136" i="6"/>
  <c r="R136" i="6"/>
  <c r="P136" i="6"/>
  <c r="BK136" i="6"/>
  <c r="J136" i="6"/>
  <c r="BE136" i="6"/>
  <c r="BI135" i="6"/>
  <c r="BH135" i="6"/>
  <c r="BG135" i="6"/>
  <c r="BF135" i="6"/>
  <c r="T135" i="6"/>
  <c r="R135" i="6"/>
  <c r="P135" i="6"/>
  <c r="BK135" i="6"/>
  <c r="J135" i="6"/>
  <c r="BE135" i="6"/>
  <c r="BI134" i="6"/>
  <c r="BH134" i="6"/>
  <c r="BG134" i="6"/>
  <c r="BF134" i="6"/>
  <c r="T134" i="6"/>
  <c r="R134" i="6"/>
  <c r="P134" i="6"/>
  <c r="BK134" i="6"/>
  <c r="J134" i="6"/>
  <c r="BE134" i="6"/>
  <c r="BI133" i="6"/>
  <c r="BH133" i="6"/>
  <c r="BG133" i="6"/>
  <c r="BF133" i="6"/>
  <c r="T133" i="6"/>
  <c r="R133" i="6"/>
  <c r="P133" i="6"/>
  <c r="BK133" i="6"/>
  <c r="J133" i="6"/>
  <c r="BE133" i="6"/>
  <c r="BI132" i="6"/>
  <c r="BH132" i="6"/>
  <c r="BG132" i="6"/>
  <c r="BF132" i="6"/>
  <c r="T132" i="6"/>
  <c r="R132" i="6"/>
  <c r="P132" i="6"/>
  <c r="BK132" i="6"/>
  <c r="J132" i="6"/>
  <c r="BE132" i="6"/>
  <c r="BI131" i="6"/>
  <c r="BH131" i="6"/>
  <c r="BG131" i="6"/>
  <c r="BF131" i="6"/>
  <c r="T131" i="6"/>
  <c r="R131" i="6"/>
  <c r="R128" i="6" s="1"/>
  <c r="P131" i="6"/>
  <c r="BK131" i="6"/>
  <c r="J131" i="6"/>
  <c r="BE131" i="6"/>
  <c r="BI130" i="6"/>
  <c r="BH130" i="6"/>
  <c r="BG130" i="6"/>
  <c r="BF130" i="6"/>
  <c r="T130" i="6"/>
  <c r="R130" i="6"/>
  <c r="P130" i="6"/>
  <c r="BK130" i="6"/>
  <c r="BK128" i="6" s="1"/>
  <c r="J128" i="6" s="1"/>
  <c r="J64" i="6" s="1"/>
  <c r="J130" i="6"/>
  <c r="BE130" i="6"/>
  <c r="BI129" i="6"/>
  <c r="BH129" i="6"/>
  <c r="BG129" i="6"/>
  <c r="BF129" i="6"/>
  <c r="T129" i="6"/>
  <c r="T128" i="6"/>
  <c r="R129" i="6"/>
  <c r="P129" i="6"/>
  <c r="P128" i="6"/>
  <c r="BK129" i="6"/>
  <c r="J129" i="6"/>
  <c r="BE129" i="6" s="1"/>
  <c r="BI127" i="6"/>
  <c r="BH127" i="6"/>
  <c r="BG127" i="6"/>
  <c r="BF127" i="6"/>
  <c r="T127" i="6"/>
  <c r="R127" i="6"/>
  <c r="P127" i="6"/>
  <c r="BK127" i="6"/>
  <c r="J127" i="6"/>
  <c r="BE127" i="6"/>
  <c r="BI126" i="6"/>
  <c r="BH126" i="6"/>
  <c r="BG126" i="6"/>
  <c r="BF126" i="6"/>
  <c r="T126" i="6"/>
  <c r="R126" i="6"/>
  <c r="P126" i="6"/>
  <c r="BK126" i="6"/>
  <c r="J126" i="6"/>
  <c r="BE126" i="6"/>
  <c r="BI125" i="6"/>
  <c r="BH125" i="6"/>
  <c r="BG125" i="6"/>
  <c r="BF125" i="6"/>
  <c r="T125" i="6"/>
  <c r="R125" i="6"/>
  <c r="P125" i="6"/>
  <c r="BK125" i="6"/>
  <c r="J125" i="6"/>
  <c r="BE125" i="6"/>
  <c r="BI124" i="6"/>
  <c r="BH124" i="6"/>
  <c r="BG124" i="6"/>
  <c r="BF124" i="6"/>
  <c r="T124" i="6"/>
  <c r="R124" i="6"/>
  <c r="P124" i="6"/>
  <c r="BK124" i="6"/>
  <c r="J124" i="6"/>
  <c r="BE124" i="6"/>
  <c r="BI123" i="6"/>
  <c r="BH123" i="6"/>
  <c r="BG123" i="6"/>
  <c r="BF123" i="6"/>
  <c r="T123" i="6"/>
  <c r="R123" i="6"/>
  <c r="P123" i="6"/>
  <c r="BK123" i="6"/>
  <c r="J123" i="6"/>
  <c r="BE123" i="6"/>
  <c r="BI122" i="6"/>
  <c r="BH122" i="6"/>
  <c r="BG122" i="6"/>
  <c r="BF122" i="6"/>
  <c r="T122" i="6"/>
  <c r="R122" i="6"/>
  <c r="P122" i="6"/>
  <c r="BK122" i="6"/>
  <c r="J122" i="6"/>
  <c r="BE122" i="6"/>
  <c r="BI121" i="6"/>
  <c r="BH121" i="6"/>
  <c r="BG121" i="6"/>
  <c r="BF121" i="6"/>
  <c r="T121" i="6"/>
  <c r="R121" i="6"/>
  <c r="P121" i="6"/>
  <c r="BK121" i="6"/>
  <c r="J121" i="6"/>
  <c r="BE121" i="6"/>
  <c r="BI120" i="6"/>
  <c r="BH120" i="6"/>
  <c r="BG120" i="6"/>
  <c r="BF120" i="6"/>
  <c r="T120" i="6"/>
  <c r="R120" i="6"/>
  <c r="P120" i="6"/>
  <c r="BK120" i="6"/>
  <c r="J120" i="6"/>
  <c r="BE120" i="6"/>
  <c r="BI119" i="6"/>
  <c r="BH119" i="6"/>
  <c r="BG119" i="6"/>
  <c r="BF119" i="6"/>
  <c r="T119" i="6"/>
  <c r="R119" i="6"/>
  <c r="P119" i="6"/>
  <c r="BK119" i="6"/>
  <c r="J119" i="6"/>
  <c r="BE119" i="6"/>
  <c r="BI118" i="6"/>
  <c r="BH118" i="6"/>
  <c r="BG118" i="6"/>
  <c r="BF118" i="6"/>
  <c r="T118" i="6"/>
  <c r="R118" i="6"/>
  <c r="P118" i="6"/>
  <c r="BK118" i="6"/>
  <c r="J118" i="6"/>
  <c r="BE118" i="6"/>
  <c r="BI117" i="6"/>
  <c r="BH117" i="6"/>
  <c r="BG117" i="6"/>
  <c r="BF117" i="6"/>
  <c r="T117" i="6"/>
  <c r="R117" i="6"/>
  <c r="P117" i="6"/>
  <c r="BK117" i="6"/>
  <c r="J117" i="6"/>
  <c r="BE117" i="6"/>
  <c r="BI116" i="6"/>
  <c r="BH116" i="6"/>
  <c r="BG116" i="6"/>
  <c r="BF116" i="6"/>
  <c r="T116" i="6"/>
  <c r="R116" i="6"/>
  <c r="P116" i="6"/>
  <c r="BK116" i="6"/>
  <c r="J116" i="6"/>
  <c r="BE116" i="6"/>
  <c r="BI115" i="6"/>
  <c r="BH115" i="6"/>
  <c r="BG115" i="6"/>
  <c r="BF115" i="6"/>
  <c r="T115" i="6"/>
  <c r="R115" i="6"/>
  <c r="P115" i="6"/>
  <c r="BK115" i="6"/>
  <c r="J115" i="6"/>
  <c r="BE115" i="6"/>
  <c r="BI114" i="6"/>
  <c r="BH114" i="6"/>
  <c r="BG114" i="6"/>
  <c r="BF114" i="6"/>
  <c r="T114" i="6"/>
  <c r="T113" i="6"/>
  <c r="R114" i="6"/>
  <c r="R113" i="6"/>
  <c r="P114" i="6"/>
  <c r="P113" i="6"/>
  <c r="BK114" i="6"/>
  <c r="BK113" i="6"/>
  <c r="J113" i="6" s="1"/>
  <c r="J63" i="6" s="1"/>
  <c r="J114" i="6"/>
  <c r="BE114" i="6" s="1"/>
  <c r="BI112" i="6"/>
  <c r="BH112" i="6"/>
  <c r="BG112" i="6"/>
  <c r="BF112" i="6"/>
  <c r="T112" i="6"/>
  <c r="R112" i="6"/>
  <c r="P112" i="6"/>
  <c r="BK112" i="6"/>
  <c r="J112" i="6"/>
  <c r="BE112" i="6"/>
  <c r="BI111" i="6"/>
  <c r="BH111" i="6"/>
  <c r="BG111" i="6"/>
  <c r="BF111" i="6"/>
  <c r="T111" i="6"/>
  <c r="R111" i="6"/>
  <c r="P111" i="6"/>
  <c r="BK111" i="6"/>
  <c r="J111" i="6"/>
  <c r="BE111" i="6"/>
  <c r="BI110" i="6"/>
  <c r="BH110" i="6"/>
  <c r="BG110" i="6"/>
  <c r="BF110" i="6"/>
  <c r="T110" i="6"/>
  <c r="R110" i="6"/>
  <c r="P110" i="6"/>
  <c r="BK110" i="6"/>
  <c r="J110" i="6"/>
  <c r="BE110" i="6"/>
  <c r="BI109" i="6"/>
  <c r="BH109" i="6"/>
  <c r="BG109" i="6"/>
  <c r="BF109" i="6"/>
  <c r="T109" i="6"/>
  <c r="R109" i="6"/>
  <c r="P109" i="6"/>
  <c r="BK109" i="6"/>
  <c r="J109" i="6"/>
  <c r="BE109" i="6"/>
  <c r="BI108" i="6"/>
  <c r="BH108" i="6"/>
  <c r="BG108" i="6"/>
  <c r="BF108" i="6"/>
  <c r="T108" i="6"/>
  <c r="R108" i="6"/>
  <c r="P108" i="6"/>
  <c r="BK108" i="6"/>
  <c r="J108" i="6"/>
  <c r="BE108" i="6"/>
  <c r="BI107" i="6"/>
  <c r="BH107" i="6"/>
  <c r="BG107" i="6"/>
  <c r="BF107" i="6"/>
  <c r="T107" i="6"/>
  <c r="R107" i="6"/>
  <c r="P107" i="6"/>
  <c r="BK107" i="6"/>
  <c r="J107" i="6"/>
  <c r="BE107" i="6"/>
  <c r="BI106" i="6"/>
  <c r="BH106" i="6"/>
  <c r="BG106" i="6"/>
  <c r="BF106" i="6"/>
  <c r="T106" i="6"/>
  <c r="R106" i="6"/>
  <c r="P106" i="6"/>
  <c r="BK106" i="6"/>
  <c r="J106" i="6"/>
  <c r="BE106" i="6"/>
  <c r="BI105" i="6"/>
  <c r="BH105" i="6"/>
  <c r="BG105" i="6"/>
  <c r="BF105" i="6"/>
  <c r="T105" i="6"/>
  <c r="R105" i="6"/>
  <c r="P105" i="6"/>
  <c r="BK105" i="6"/>
  <c r="J105" i="6"/>
  <c r="BE105" i="6"/>
  <c r="BI104" i="6"/>
  <c r="BH104" i="6"/>
  <c r="BG104" i="6"/>
  <c r="BF104" i="6"/>
  <c r="T104" i="6"/>
  <c r="R104" i="6"/>
  <c r="P104" i="6"/>
  <c r="BK104" i="6"/>
  <c r="J104" i="6"/>
  <c r="BE104" i="6"/>
  <c r="BI103" i="6"/>
  <c r="BH103" i="6"/>
  <c r="BG103" i="6"/>
  <c r="BF103" i="6"/>
  <c r="T103" i="6"/>
  <c r="R103" i="6"/>
  <c r="P103" i="6"/>
  <c r="BK103" i="6"/>
  <c r="J103" i="6"/>
  <c r="BE103" i="6"/>
  <c r="BI102" i="6"/>
  <c r="BH102" i="6"/>
  <c r="BG102" i="6"/>
  <c r="BF102" i="6"/>
  <c r="T102" i="6"/>
  <c r="R102" i="6"/>
  <c r="P102" i="6"/>
  <c r="BK102" i="6"/>
  <c r="J102" i="6"/>
  <c r="BE102" i="6"/>
  <c r="BI101" i="6"/>
  <c r="BH101" i="6"/>
  <c r="BG101" i="6"/>
  <c r="BF101" i="6"/>
  <c r="T101" i="6"/>
  <c r="R101" i="6"/>
  <c r="R98" i="6" s="1"/>
  <c r="P101" i="6"/>
  <c r="BK101" i="6"/>
  <c r="J101" i="6"/>
  <c r="BE101" i="6"/>
  <c r="BI100" i="6"/>
  <c r="BH100" i="6"/>
  <c r="BG100" i="6"/>
  <c r="BF100" i="6"/>
  <c r="T100" i="6"/>
  <c r="R100" i="6"/>
  <c r="P100" i="6"/>
  <c r="BK100" i="6"/>
  <c r="BK98" i="6" s="1"/>
  <c r="J98" i="6" s="1"/>
  <c r="J62" i="6" s="1"/>
  <c r="J100" i="6"/>
  <c r="BE100" i="6"/>
  <c r="BI99" i="6"/>
  <c r="BH99" i="6"/>
  <c r="BG99" i="6"/>
  <c r="BF99" i="6"/>
  <c r="T99" i="6"/>
  <c r="T98" i="6"/>
  <c r="R99" i="6"/>
  <c r="P99" i="6"/>
  <c r="P98" i="6"/>
  <c r="BK99" i="6"/>
  <c r="J99" i="6"/>
  <c r="BE99" i="6" s="1"/>
  <c r="BI97" i="6"/>
  <c r="BH97" i="6"/>
  <c r="BG97" i="6"/>
  <c r="BF97" i="6"/>
  <c r="T97" i="6"/>
  <c r="R97" i="6"/>
  <c r="P97" i="6"/>
  <c r="BK97" i="6"/>
  <c r="J97" i="6"/>
  <c r="BE97" i="6"/>
  <c r="BI96" i="6"/>
  <c r="BH96" i="6"/>
  <c r="BG96" i="6"/>
  <c r="BF96" i="6"/>
  <c r="T96" i="6"/>
  <c r="R96" i="6"/>
  <c r="P96" i="6"/>
  <c r="BK96" i="6"/>
  <c r="J96" i="6"/>
  <c r="BE96" i="6"/>
  <c r="BI95" i="6"/>
  <c r="BH95" i="6"/>
  <c r="BG95" i="6"/>
  <c r="BF95" i="6"/>
  <c r="T95" i="6"/>
  <c r="R95" i="6"/>
  <c r="P95" i="6"/>
  <c r="BK95" i="6"/>
  <c r="J95" i="6"/>
  <c r="BE95" i="6"/>
  <c r="BI94" i="6"/>
  <c r="BH94" i="6"/>
  <c r="BG94" i="6"/>
  <c r="BF94" i="6"/>
  <c r="T94" i="6"/>
  <c r="R94" i="6"/>
  <c r="P94" i="6"/>
  <c r="BK94" i="6"/>
  <c r="J94" i="6"/>
  <c r="BE94" i="6"/>
  <c r="BI93" i="6"/>
  <c r="BH93" i="6"/>
  <c r="BG93" i="6"/>
  <c r="BF93" i="6"/>
  <c r="T93" i="6"/>
  <c r="R93" i="6"/>
  <c r="R88" i="6" s="1"/>
  <c r="R87" i="6" s="1"/>
  <c r="R86" i="6" s="1"/>
  <c r="P93" i="6"/>
  <c r="BK93" i="6"/>
  <c r="J93" i="6"/>
  <c r="BE93" i="6"/>
  <c r="BI91" i="6"/>
  <c r="BH91" i="6"/>
  <c r="BG91" i="6"/>
  <c r="BF91" i="6"/>
  <c r="T91" i="6"/>
  <c r="R91" i="6"/>
  <c r="P91" i="6"/>
  <c r="BK91" i="6"/>
  <c r="J91" i="6"/>
  <c r="BE91" i="6"/>
  <c r="BI89" i="6"/>
  <c r="F37" i="6"/>
  <c r="BD59" i="1" s="1"/>
  <c r="BH89" i="6"/>
  <c r="F36" i="6" s="1"/>
  <c r="BC59" i="1" s="1"/>
  <c r="BG89" i="6"/>
  <c r="F35" i="6"/>
  <c r="BB59" i="1" s="1"/>
  <c r="BF89" i="6"/>
  <c r="J34" i="6" s="1"/>
  <c r="AW59" i="1" s="1"/>
  <c r="T89" i="6"/>
  <c r="T88" i="6"/>
  <c r="T87" i="6" s="1"/>
  <c r="T86" i="6" s="1"/>
  <c r="R89" i="6"/>
  <c r="P89" i="6"/>
  <c r="P88" i="6"/>
  <c r="P87" i="6" s="1"/>
  <c r="P86" i="6" s="1"/>
  <c r="AU59" i="1" s="1"/>
  <c r="BK89" i="6"/>
  <c r="BK88" i="6" s="1"/>
  <c r="J89" i="6"/>
  <c r="BE89" i="6" s="1"/>
  <c r="J83" i="6"/>
  <c r="J82" i="6"/>
  <c r="F82" i="6"/>
  <c r="F80" i="6"/>
  <c r="E78" i="6"/>
  <c r="J55" i="6"/>
  <c r="J54" i="6"/>
  <c r="F54" i="6"/>
  <c r="F52" i="6"/>
  <c r="E50" i="6"/>
  <c r="J18" i="6"/>
  <c r="E18" i="6"/>
  <c r="F83" i="6" s="1"/>
  <c r="J17" i="6"/>
  <c r="J12" i="6"/>
  <c r="J80" i="6" s="1"/>
  <c r="E7" i="6"/>
  <c r="E76" i="6"/>
  <c r="E48" i="6"/>
  <c r="J37" i="5"/>
  <c r="J36" i="5"/>
  <c r="AY58" i="1"/>
  <c r="J35" i="5"/>
  <c r="AX58" i="1"/>
  <c r="BI218" i="5"/>
  <c r="BH218" i="5"/>
  <c r="BG218" i="5"/>
  <c r="BF218" i="5"/>
  <c r="T218" i="5"/>
  <c r="R218" i="5"/>
  <c r="P218" i="5"/>
  <c r="BK218" i="5"/>
  <c r="J218" i="5"/>
  <c r="BE218" i="5"/>
  <c r="BI217" i="5"/>
  <c r="BH217" i="5"/>
  <c r="BG217" i="5"/>
  <c r="BF217" i="5"/>
  <c r="T217" i="5"/>
  <c r="R217" i="5"/>
  <c r="P217" i="5"/>
  <c r="BK217" i="5"/>
  <c r="J217" i="5"/>
  <c r="BE217" i="5"/>
  <c r="BI216" i="5"/>
  <c r="BH216" i="5"/>
  <c r="BG216" i="5"/>
  <c r="BF216" i="5"/>
  <c r="T216" i="5"/>
  <c r="R216" i="5"/>
  <c r="P216" i="5"/>
  <c r="BK216" i="5"/>
  <c r="J216" i="5"/>
  <c r="BE216" i="5"/>
  <c r="BI215" i="5"/>
  <c r="BH215" i="5"/>
  <c r="BG215" i="5"/>
  <c r="BF215" i="5"/>
  <c r="T215" i="5"/>
  <c r="R215" i="5"/>
  <c r="P215" i="5"/>
  <c r="BK215" i="5"/>
  <c r="J215" i="5"/>
  <c r="BE215" i="5"/>
  <c r="BI214" i="5"/>
  <c r="BH214" i="5"/>
  <c r="BG214" i="5"/>
  <c r="BF214" i="5"/>
  <c r="T214" i="5"/>
  <c r="R214" i="5"/>
  <c r="P214" i="5"/>
  <c r="BK214" i="5"/>
  <c r="J214" i="5"/>
  <c r="BE214" i="5"/>
  <c r="BI213" i="5"/>
  <c r="BH213" i="5"/>
  <c r="BG213" i="5"/>
  <c r="BF213" i="5"/>
  <c r="T213" i="5"/>
  <c r="R213" i="5"/>
  <c r="P213" i="5"/>
  <c r="BK213" i="5"/>
  <c r="J213" i="5"/>
  <c r="BE213" i="5"/>
  <c r="BI212" i="5"/>
  <c r="BH212" i="5"/>
  <c r="BG212" i="5"/>
  <c r="BF212" i="5"/>
  <c r="T212" i="5"/>
  <c r="R212" i="5"/>
  <c r="P212" i="5"/>
  <c r="BK212" i="5"/>
  <c r="J212" i="5"/>
  <c r="BE212" i="5"/>
  <c r="BI211" i="5"/>
  <c r="BH211" i="5"/>
  <c r="BG211" i="5"/>
  <c r="BF211" i="5"/>
  <c r="T211" i="5"/>
  <c r="R211" i="5"/>
  <c r="P211" i="5"/>
  <c r="BK211" i="5"/>
  <c r="J211" i="5"/>
  <c r="BE211" i="5"/>
  <c r="BI210" i="5"/>
  <c r="BH210" i="5"/>
  <c r="BG210" i="5"/>
  <c r="BF210" i="5"/>
  <c r="T210" i="5"/>
  <c r="R210" i="5"/>
  <c r="P210" i="5"/>
  <c r="BK210" i="5"/>
  <c r="J210" i="5"/>
  <c r="BE210" i="5"/>
  <c r="BI209" i="5"/>
  <c r="BH209" i="5"/>
  <c r="BG209" i="5"/>
  <c r="BF209" i="5"/>
  <c r="T209" i="5"/>
  <c r="R209" i="5"/>
  <c r="P209" i="5"/>
  <c r="BK209" i="5"/>
  <c r="J209" i="5"/>
  <c r="BE209" i="5"/>
  <c r="BI208" i="5"/>
  <c r="BH208" i="5"/>
  <c r="BG208" i="5"/>
  <c r="BF208" i="5"/>
  <c r="T208" i="5"/>
  <c r="R208" i="5"/>
  <c r="P208" i="5"/>
  <c r="BK208" i="5"/>
  <c r="J208" i="5"/>
  <c r="BE208" i="5"/>
  <c r="BI207" i="5"/>
  <c r="BH207" i="5"/>
  <c r="BG207" i="5"/>
  <c r="BF207" i="5"/>
  <c r="T207" i="5"/>
  <c r="R207" i="5"/>
  <c r="P207" i="5"/>
  <c r="BK207" i="5"/>
  <c r="J207" i="5"/>
  <c r="BE207" i="5"/>
  <c r="BI206" i="5"/>
  <c r="BH206" i="5"/>
  <c r="BG206" i="5"/>
  <c r="BF206" i="5"/>
  <c r="T206" i="5"/>
  <c r="R206" i="5"/>
  <c r="P206" i="5"/>
  <c r="BK206" i="5"/>
  <c r="J206" i="5"/>
  <c r="BE206" i="5"/>
  <c r="BI205" i="5"/>
  <c r="BH205" i="5"/>
  <c r="BG205" i="5"/>
  <c r="BF205" i="5"/>
  <c r="T205" i="5"/>
  <c r="R205" i="5"/>
  <c r="P205" i="5"/>
  <c r="BK205" i="5"/>
  <c r="J205" i="5"/>
  <c r="BE205" i="5"/>
  <c r="BI204" i="5"/>
  <c r="BH204" i="5"/>
  <c r="BG204" i="5"/>
  <c r="BF204" i="5"/>
  <c r="T204" i="5"/>
  <c r="R204" i="5"/>
  <c r="P204" i="5"/>
  <c r="BK204" i="5"/>
  <c r="J204" i="5"/>
  <c r="BE204" i="5"/>
  <c r="BI203" i="5"/>
  <c r="BH203" i="5"/>
  <c r="BG203" i="5"/>
  <c r="BF203" i="5"/>
  <c r="T203" i="5"/>
  <c r="R203" i="5"/>
  <c r="P203" i="5"/>
  <c r="BK203" i="5"/>
  <c r="J203" i="5"/>
  <c r="BE203" i="5"/>
  <c r="BI202" i="5"/>
  <c r="BH202" i="5"/>
  <c r="BG202" i="5"/>
  <c r="BF202" i="5"/>
  <c r="T202" i="5"/>
  <c r="R202" i="5"/>
  <c r="P202" i="5"/>
  <c r="BK202" i="5"/>
  <c r="J202" i="5"/>
  <c r="BE202" i="5"/>
  <c r="BI201" i="5"/>
  <c r="BH201" i="5"/>
  <c r="BG201" i="5"/>
  <c r="BF201" i="5"/>
  <c r="T201" i="5"/>
  <c r="T200" i="5"/>
  <c r="R201" i="5"/>
  <c r="R200" i="5"/>
  <c r="P201" i="5"/>
  <c r="P200" i="5"/>
  <c r="BK201" i="5"/>
  <c r="BK200" i="5"/>
  <c r="J200" i="5" s="1"/>
  <c r="J66" i="5" s="1"/>
  <c r="J201" i="5"/>
  <c r="BE201" i="5" s="1"/>
  <c r="BI199" i="5"/>
  <c r="BH199" i="5"/>
  <c r="BG199" i="5"/>
  <c r="BF199" i="5"/>
  <c r="T199" i="5"/>
  <c r="R199" i="5"/>
  <c r="P199" i="5"/>
  <c r="BK199" i="5"/>
  <c r="J199" i="5"/>
  <c r="BE199" i="5"/>
  <c r="BI198" i="5"/>
  <c r="BH198" i="5"/>
  <c r="BG198" i="5"/>
  <c r="BF198" i="5"/>
  <c r="T198" i="5"/>
  <c r="R198" i="5"/>
  <c r="P198" i="5"/>
  <c r="BK198" i="5"/>
  <c r="J198" i="5"/>
  <c r="BE198" i="5"/>
  <c r="BI197" i="5"/>
  <c r="BH197" i="5"/>
  <c r="BG197" i="5"/>
  <c r="BF197" i="5"/>
  <c r="T197" i="5"/>
  <c r="R197" i="5"/>
  <c r="P197" i="5"/>
  <c r="BK197" i="5"/>
  <c r="J197" i="5"/>
  <c r="BE197" i="5"/>
  <c r="BI196" i="5"/>
  <c r="BH196" i="5"/>
  <c r="BG196" i="5"/>
  <c r="BF196" i="5"/>
  <c r="T196" i="5"/>
  <c r="R196" i="5"/>
  <c r="P196" i="5"/>
  <c r="BK196" i="5"/>
  <c r="J196" i="5"/>
  <c r="BE196" i="5"/>
  <c r="BI195" i="5"/>
  <c r="BH195" i="5"/>
  <c r="BG195" i="5"/>
  <c r="BF195" i="5"/>
  <c r="T195" i="5"/>
  <c r="R195" i="5"/>
  <c r="P195" i="5"/>
  <c r="BK195" i="5"/>
  <c r="J195" i="5"/>
  <c r="BE195" i="5"/>
  <c r="BI194" i="5"/>
  <c r="BH194" i="5"/>
  <c r="BG194" i="5"/>
  <c r="BF194" i="5"/>
  <c r="T194" i="5"/>
  <c r="R194" i="5"/>
  <c r="P194" i="5"/>
  <c r="BK194" i="5"/>
  <c r="J194" i="5"/>
  <c r="BE194" i="5"/>
  <c r="BI193" i="5"/>
  <c r="BH193" i="5"/>
  <c r="BG193" i="5"/>
  <c r="BF193" i="5"/>
  <c r="T193" i="5"/>
  <c r="R193" i="5"/>
  <c r="P193" i="5"/>
  <c r="BK193" i="5"/>
  <c r="J193" i="5"/>
  <c r="BE193" i="5"/>
  <c r="BI192" i="5"/>
  <c r="BH192" i="5"/>
  <c r="BG192" i="5"/>
  <c r="BF192" i="5"/>
  <c r="T192" i="5"/>
  <c r="R192" i="5"/>
  <c r="P192" i="5"/>
  <c r="BK192" i="5"/>
  <c r="J192" i="5"/>
  <c r="BE192" i="5"/>
  <c r="BI191" i="5"/>
  <c r="BH191" i="5"/>
  <c r="BG191" i="5"/>
  <c r="BF191" i="5"/>
  <c r="T191" i="5"/>
  <c r="R191" i="5"/>
  <c r="P191" i="5"/>
  <c r="BK191" i="5"/>
  <c r="J191" i="5"/>
  <c r="BE191" i="5"/>
  <c r="BI190" i="5"/>
  <c r="BH190" i="5"/>
  <c r="BG190" i="5"/>
  <c r="BF190" i="5"/>
  <c r="T190" i="5"/>
  <c r="R190" i="5"/>
  <c r="P190" i="5"/>
  <c r="BK190" i="5"/>
  <c r="J190" i="5"/>
  <c r="BE190" i="5"/>
  <c r="BI189" i="5"/>
  <c r="BH189" i="5"/>
  <c r="BG189" i="5"/>
  <c r="BF189" i="5"/>
  <c r="T189" i="5"/>
  <c r="R189" i="5"/>
  <c r="P189" i="5"/>
  <c r="BK189" i="5"/>
  <c r="J189" i="5"/>
  <c r="BE189" i="5"/>
  <c r="BI188" i="5"/>
  <c r="BH188" i="5"/>
  <c r="BG188" i="5"/>
  <c r="BF188" i="5"/>
  <c r="T188" i="5"/>
  <c r="R188" i="5"/>
  <c r="P188" i="5"/>
  <c r="BK188" i="5"/>
  <c r="J188" i="5"/>
  <c r="BE188" i="5"/>
  <c r="BI187" i="5"/>
  <c r="BH187" i="5"/>
  <c r="BG187" i="5"/>
  <c r="BF187" i="5"/>
  <c r="T187" i="5"/>
  <c r="R187" i="5"/>
  <c r="P187" i="5"/>
  <c r="BK187" i="5"/>
  <c r="J187" i="5"/>
  <c r="BE187" i="5"/>
  <c r="BI186" i="5"/>
  <c r="BH186" i="5"/>
  <c r="BG186" i="5"/>
  <c r="BF186" i="5"/>
  <c r="T186" i="5"/>
  <c r="R186" i="5"/>
  <c r="P186" i="5"/>
  <c r="BK186" i="5"/>
  <c r="J186" i="5"/>
  <c r="BE186" i="5"/>
  <c r="BI185" i="5"/>
  <c r="BH185" i="5"/>
  <c r="BG185" i="5"/>
  <c r="BF185" i="5"/>
  <c r="T185" i="5"/>
  <c r="R185" i="5"/>
  <c r="P185" i="5"/>
  <c r="BK185" i="5"/>
  <c r="J185" i="5"/>
  <c r="BE185" i="5"/>
  <c r="BI184" i="5"/>
  <c r="BH184" i="5"/>
  <c r="BG184" i="5"/>
  <c r="BF184" i="5"/>
  <c r="T184" i="5"/>
  <c r="R184" i="5"/>
  <c r="P184" i="5"/>
  <c r="BK184" i="5"/>
  <c r="J184" i="5"/>
  <c r="BE184" i="5"/>
  <c r="BI183" i="5"/>
  <c r="BH183" i="5"/>
  <c r="BG183" i="5"/>
  <c r="BF183" i="5"/>
  <c r="T183" i="5"/>
  <c r="R183" i="5"/>
  <c r="P183" i="5"/>
  <c r="BK183" i="5"/>
  <c r="J183" i="5"/>
  <c r="BE183" i="5"/>
  <c r="BI182" i="5"/>
  <c r="BH182" i="5"/>
  <c r="BG182" i="5"/>
  <c r="BF182" i="5"/>
  <c r="T182" i="5"/>
  <c r="R182" i="5"/>
  <c r="P182" i="5"/>
  <c r="BK182" i="5"/>
  <c r="J182" i="5"/>
  <c r="BE182" i="5"/>
  <c r="BI181" i="5"/>
  <c r="BH181" i="5"/>
  <c r="BG181" i="5"/>
  <c r="BF181" i="5"/>
  <c r="T181" i="5"/>
  <c r="R181" i="5"/>
  <c r="P181" i="5"/>
  <c r="BK181" i="5"/>
  <c r="J181" i="5"/>
  <c r="BE181" i="5"/>
  <c r="BI180" i="5"/>
  <c r="BH180" i="5"/>
  <c r="BG180" i="5"/>
  <c r="BF180" i="5"/>
  <c r="T180" i="5"/>
  <c r="R180" i="5"/>
  <c r="P180" i="5"/>
  <c r="BK180" i="5"/>
  <c r="J180" i="5"/>
  <c r="BE180" i="5"/>
  <c r="BI179" i="5"/>
  <c r="BH179" i="5"/>
  <c r="BG179" i="5"/>
  <c r="BF179" i="5"/>
  <c r="T179" i="5"/>
  <c r="R179" i="5"/>
  <c r="P179" i="5"/>
  <c r="BK179" i="5"/>
  <c r="J179" i="5"/>
  <c r="BE179" i="5"/>
  <c r="BI178" i="5"/>
  <c r="BH178" i="5"/>
  <c r="BG178" i="5"/>
  <c r="BF178" i="5"/>
  <c r="T178" i="5"/>
  <c r="R178" i="5"/>
  <c r="R175" i="5" s="1"/>
  <c r="P178" i="5"/>
  <c r="BK178" i="5"/>
  <c r="J178" i="5"/>
  <c r="BE178" i="5"/>
  <c r="BI177" i="5"/>
  <c r="BH177" i="5"/>
  <c r="BG177" i="5"/>
  <c r="BF177" i="5"/>
  <c r="T177" i="5"/>
  <c r="R177" i="5"/>
  <c r="P177" i="5"/>
  <c r="BK177" i="5"/>
  <c r="BK175" i="5" s="1"/>
  <c r="J175" i="5" s="1"/>
  <c r="J65" i="5" s="1"/>
  <c r="J177" i="5"/>
  <c r="BE177" i="5"/>
  <c r="BI176" i="5"/>
  <c r="BH176" i="5"/>
  <c r="BG176" i="5"/>
  <c r="BF176" i="5"/>
  <c r="T176" i="5"/>
  <c r="T175" i="5"/>
  <c r="R176" i="5"/>
  <c r="P176" i="5"/>
  <c r="P175" i="5"/>
  <c r="BK176" i="5"/>
  <c r="J176" i="5"/>
  <c r="BE176" i="5" s="1"/>
  <c r="BI174" i="5"/>
  <c r="BH174" i="5"/>
  <c r="BG174" i="5"/>
  <c r="BF174" i="5"/>
  <c r="T174" i="5"/>
  <c r="R174" i="5"/>
  <c r="P174" i="5"/>
  <c r="BK174" i="5"/>
  <c r="J174" i="5"/>
  <c r="BE174" i="5"/>
  <c r="BI173" i="5"/>
  <c r="BH173" i="5"/>
  <c r="BG173" i="5"/>
  <c r="BF173" i="5"/>
  <c r="T173" i="5"/>
  <c r="R173" i="5"/>
  <c r="P173" i="5"/>
  <c r="BK173" i="5"/>
  <c r="J173" i="5"/>
  <c r="BE173" i="5"/>
  <c r="BI172" i="5"/>
  <c r="BH172" i="5"/>
  <c r="BG172" i="5"/>
  <c r="BF172" i="5"/>
  <c r="T172" i="5"/>
  <c r="R172" i="5"/>
  <c r="P172" i="5"/>
  <c r="BK172" i="5"/>
  <c r="J172" i="5"/>
  <c r="BE172" i="5"/>
  <c r="BI171" i="5"/>
  <c r="BH171" i="5"/>
  <c r="BG171" i="5"/>
  <c r="BF171" i="5"/>
  <c r="T171" i="5"/>
  <c r="R171" i="5"/>
  <c r="P171" i="5"/>
  <c r="BK171" i="5"/>
  <c r="J171" i="5"/>
  <c r="BE171" i="5"/>
  <c r="BI170" i="5"/>
  <c r="BH170" i="5"/>
  <c r="BG170" i="5"/>
  <c r="BF170" i="5"/>
  <c r="T170" i="5"/>
  <c r="R170" i="5"/>
  <c r="P170" i="5"/>
  <c r="BK170" i="5"/>
  <c r="J170" i="5"/>
  <c r="BE170" i="5"/>
  <c r="BI169" i="5"/>
  <c r="BH169" i="5"/>
  <c r="BG169" i="5"/>
  <c r="BF169" i="5"/>
  <c r="T169" i="5"/>
  <c r="R169" i="5"/>
  <c r="P169" i="5"/>
  <c r="BK169" i="5"/>
  <c r="J169" i="5"/>
  <c r="BE169" i="5"/>
  <c r="BI168" i="5"/>
  <c r="BH168" i="5"/>
  <c r="BG168" i="5"/>
  <c r="BF168" i="5"/>
  <c r="T168" i="5"/>
  <c r="R168" i="5"/>
  <c r="P168" i="5"/>
  <c r="BK168" i="5"/>
  <c r="J168" i="5"/>
  <c r="BE168" i="5"/>
  <c r="BI167" i="5"/>
  <c r="BH167" i="5"/>
  <c r="BG167" i="5"/>
  <c r="BF167" i="5"/>
  <c r="T167" i="5"/>
  <c r="R167" i="5"/>
  <c r="P167" i="5"/>
  <c r="BK167" i="5"/>
  <c r="J167" i="5"/>
  <c r="BE167" i="5"/>
  <c r="BI166" i="5"/>
  <c r="BH166" i="5"/>
  <c r="BG166" i="5"/>
  <c r="BF166" i="5"/>
  <c r="T166" i="5"/>
  <c r="R166" i="5"/>
  <c r="P166" i="5"/>
  <c r="BK166" i="5"/>
  <c r="J166" i="5"/>
  <c r="BE166" i="5"/>
  <c r="BI165" i="5"/>
  <c r="BH165" i="5"/>
  <c r="BG165" i="5"/>
  <c r="BF165" i="5"/>
  <c r="T165" i="5"/>
  <c r="R165" i="5"/>
  <c r="P165" i="5"/>
  <c r="BK165" i="5"/>
  <c r="J165" i="5"/>
  <c r="BE165" i="5"/>
  <c r="BI164" i="5"/>
  <c r="BH164" i="5"/>
  <c r="BG164" i="5"/>
  <c r="BF164" i="5"/>
  <c r="T164" i="5"/>
  <c r="R164" i="5"/>
  <c r="P164" i="5"/>
  <c r="BK164" i="5"/>
  <c r="J164" i="5"/>
  <c r="BE164" i="5"/>
  <c r="BI163" i="5"/>
  <c r="BH163" i="5"/>
  <c r="BG163" i="5"/>
  <c r="BF163" i="5"/>
  <c r="T163" i="5"/>
  <c r="R163" i="5"/>
  <c r="P163" i="5"/>
  <c r="BK163" i="5"/>
  <c r="J163" i="5"/>
  <c r="BE163" i="5"/>
  <c r="BI162" i="5"/>
  <c r="BH162" i="5"/>
  <c r="BG162" i="5"/>
  <c r="BF162" i="5"/>
  <c r="T162" i="5"/>
  <c r="R162" i="5"/>
  <c r="P162" i="5"/>
  <c r="BK162" i="5"/>
  <c r="J162" i="5"/>
  <c r="BE162" i="5"/>
  <c r="BI161" i="5"/>
  <c r="BH161" i="5"/>
  <c r="BG161" i="5"/>
  <c r="BF161" i="5"/>
  <c r="T161" i="5"/>
  <c r="R161" i="5"/>
  <c r="P161" i="5"/>
  <c r="BK161" i="5"/>
  <c r="J161" i="5"/>
  <c r="BE161" i="5"/>
  <c r="BI160" i="5"/>
  <c r="BH160" i="5"/>
  <c r="BG160" i="5"/>
  <c r="BF160" i="5"/>
  <c r="T160" i="5"/>
  <c r="R160" i="5"/>
  <c r="P160" i="5"/>
  <c r="BK160" i="5"/>
  <c r="J160" i="5"/>
  <c r="BE160" i="5"/>
  <c r="BI159" i="5"/>
  <c r="BH159" i="5"/>
  <c r="BG159" i="5"/>
  <c r="BF159" i="5"/>
  <c r="T159" i="5"/>
  <c r="R159" i="5"/>
  <c r="P159" i="5"/>
  <c r="BK159" i="5"/>
  <c r="J159" i="5"/>
  <c r="BE159" i="5"/>
  <c r="BI158" i="5"/>
  <c r="BH158" i="5"/>
  <c r="BG158" i="5"/>
  <c r="BF158" i="5"/>
  <c r="T158" i="5"/>
  <c r="R158" i="5"/>
  <c r="P158" i="5"/>
  <c r="BK158" i="5"/>
  <c r="J158" i="5"/>
  <c r="BE158" i="5"/>
  <c r="BI157" i="5"/>
  <c r="BH157" i="5"/>
  <c r="BG157" i="5"/>
  <c r="BF157" i="5"/>
  <c r="T157" i="5"/>
  <c r="R157" i="5"/>
  <c r="P157" i="5"/>
  <c r="BK157" i="5"/>
  <c r="J157" i="5"/>
  <c r="BE157" i="5"/>
  <c r="BI156" i="5"/>
  <c r="BH156" i="5"/>
  <c r="BG156" i="5"/>
  <c r="BF156" i="5"/>
  <c r="T156" i="5"/>
  <c r="R156" i="5"/>
  <c r="P156" i="5"/>
  <c r="BK156" i="5"/>
  <c r="J156" i="5"/>
  <c r="BE156" i="5"/>
  <c r="BI155" i="5"/>
  <c r="BH155" i="5"/>
  <c r="BG155" i="5"/>
  <c r="BF155" i="5"/>
  <c r="T155" i="5"/>
  <c r="R155" i="5"/>
  <c r="P155" i="5"/>
  <c r="BK155" i="5"/>
  <c r="J155" i="5"/>
  <c r="BE155" i="5"/>
  <c r="BI154" i="5"/>
  <c r="BH154" i="5"/>
  <c r="BG154" i="5"/>
  <c r="BF154" i="5"/>
  <c r="T154" i="5"/>
  <c r="R154" i="5"/>
  <c r="P154" i="5"/>
  <c r="BK154" i="5"/>
  <c r="J154" i="5"/>
  <c r="BE154" i="5"/>
  <c r="BI153" i="5"/>
  <c r="BH153" i="5"/>
  <c r="BG153" i="5"/>
  <c r="BF153" i="5"/>
  <c r="T153" i="5"/>
  <c r="R153" i="5"/>
  <c r="P153" i="5"/>
  <c r="BK153" i="5"/>
  <c r="J153" i="5"/>
  <c r="BE153" i="5"/>
  <c r="BI152" i="5"/>
  <c r="BH152" i="5"/>
  <c r="BG152" i="5"/>
  <c r="BF152" i="5"/>
  <c r="T152" i="5"/>
  <c r="R152" i="5"/>
  <c r="P152" i="5"/>
  <c r="BK152" i="5"/>
  <c r="J152" i="5"/>
  <c r="BE152" i="5"/>
  <c r="BI151" i="5"/>
  <c r="BH151" i="5"/>
  <c r="BG151" i="5"/>
  <c r="BF151" i="5"/>
  <c r="T151" i="5"/>
  <c r="R151" i="5"/>
  <c r="P151" i="5"/>
  <c r="BK151" i="5"/>
  <c r="J151" i="5"/>
  <c r="BE151" i="5"/>
  <c r="BI150" i="5"/>
  <c r="BH150" i="5"/>
  <c r="BG150" i="5"/>
  <c r="BF150" i="5"/>
  <c r="T150" i="5"/>
  <c r="R150" i="5"/>
  <c r="P150" i="5"/>
  <c r="BK150" i="5"/>
  <c r="J150" i="5"/>
  <c r="BE150" i="5"/>
  <c r="BI149" i="5"/>
  <c r="BH149" i="5"/>
  <c r="BG149" i="5"/>
  <c r="BF149" i="5"/>
  <c r="T149" i="5"/>
  <c r="R149" i="5"/>
  <c r="P149" i="5"/>
  <c r="BK149" i="5"/>
  <c r="J149" i="5"/>
  <c r="BE149" i="5"/>
  <c r="BI148" i="5"/>
  <c r="BH148" i="5"/>
  <c r="BG148" i="5"/>
  <c r="BF148" i="5"/>
  <c r="T148" i="5"/>
  <c r="R148" i="5"/>
  <c r="P148" i="5"/>
  <c r="BK148" i="5"/>
  <c r="J148" i="5"/>
  <c r="BE148" i="5"/>
  <c r="BI147" i="5"/>
  <c r="BH147" i="5"/>
  <c r="BG147" i="5"/>
  <c r="BF147" i="5"/>
  <c r="T147" i="5"/>
  <c r="R147" i="5"/>
  <c r="P147" i="5"/>
  <c r="BK147" i="5"/>
  <c r="J147" i="5"/>
  <c r="BE147" i="5"/>
  <c r="BI146" i="5"/>
  <c r="BH146" i="5"/>
  <c r="BG146" i="5"/>
  <c r="BF146" i="5"/>
  <c r="T146" i="5"/>
  <c r="R146" i="5"/>
  <c r="P146" i="5"/>
  <c r="BK146" i="5"/>
  <c r="J146" i="5"/>
  <c r="BE146" i="5"/>
  <c r="BI145" i="5"/>
  <c r="BH145" i="5"/>
  <c r="BG145" i="5"/>
  <c r="BF145" i="5"/>
  <c r="T145" i="5"/>
  <c r="R145" i="5"/>
  <c r="P145" i="5"/>
  <c r="BK145" i="5"/>
  <c r="J145" i="5"/>
  <c r="BE145" i="5"/>
  <c r="BI144" i="5"/>
  <c r="BH144" i="5"/>
  <c r="BG144" i="5"/>
  <c r="BF144" i="5"/>
  <c r="T144" i="5"/>
  <c r="R144" i="5"/>
  <c r="P144" i="5"/>
  <c r="BK144" i="5"/>
  <c r="J144" i="5"/>
  <c r="BE144" i="5"/>
  <c r="BI143" i="5"/>
  <c r="BH143" i="5"/>
  <c r="BG143" i="5"/>
  <c r="BF143" i="5"/>
  <c r="T143" i="5"/>
  <c r="R143" i="5"/>
  <c r="P143" i="5"/>
  <c r="BK143" i="5"/>
  <c r="J143" i="5"/>
  <c r="BE143" i="5"/>
  <c r="BI142" i="5"/>
  <c r="BH142" i="5"/>
  <c r="BG142" i="5"/>
  <c r="BF142" i="5"/>
  <c r="T142" i="5"/>
  <c r="R142" i="5"/>
  <c r="P142" i="5"/>
  <c r="BK142" i="5"/>
  <c r="J142" i="5"/>
  <c r="BE142" i="5"/>
  <c r="BI141" i="5"/>
  <c r="BH141" i="5"/>
  <c r="BG141" i="5"/>
  <c r="BF141" i="5"/>
  <c r="T141" i="5"/>
  <c r="R141" i="5"/>
  <c r="P141" i="5"/>
  <c r="BK141" i="5"/>
  <c r="J141" i="5"/>
  <c r="BE141" i="5"/>
  <c r="BI140" i="5"/>
  <c r="BH140" i="5"/>
  <c r="BG140" i="5"/>
  <c r="BF140" i="5"/>
  <c r="T140" i="5"/>
  <c r="R140" i="5"/>
  <c r="P140" i="5"/>
  <c r="BK140" i="5"/>
  <c r="J140" i="5"/>
  <c r="BE140" i="5"/>
  <c r="BI139" i="5"/>
  <c r="BH139" i="5"/>
  <c r="BG139" i="5"/>
  <c r="BF139" i="5"/>
  <c r="T139" i="5"/>
  <c r="R139" i="5"/>
  <c r="P139" i="5"/>
  <c r="BK139" i="5"/>
  <c r="J139" i="5"/>
  <c r="BE139" i="5"/>
  <c r="BI138" i="5"/>
  <c r="BH138" i="5"/>
  <c r="BG138" i="5"/>
  <c r="BF138" i="5"/>
  <c r="T138" i="5"/>
  <c r="R138" i="5"/>
  <c r="P138" i="5"/>
  <c r="BK138" i="5"/>
  <c r="J138" i="5"/>
  <c r="BE138" i="5"/>
  <c r="BI137" i="5"/>
  <c r="BH137" i="5"/>
  <c r="BG137" i="5"/>
  <c r="BF137" i="5"/>
  <c r="T137" i="5"/>
  <c r="R137" i="5"/>
  <c r="P137" i="5"/>
  <c r="BK137" i="5"/>
  <c r="J137" i="5"/>
  <c r="BE137" i="5"/>
  <c r="BI136" i="5"/>
  <c r="BH136" i="5"/>
  <c r="BG136" i="5"/>
  <c r="BF136" i="5"/>
  <c r="T136" i="5"/>
  <c r="R136" i="5"/>
  <c r="P136" i="5"/>
  <c r="BK136" i="5"/>
  <c r="J136" i="5"/>
  <c r="BE136" i="5"/>
  <c r="BI135" i="5"/>
  <c r="BH135" i="5"/>
  <c r="BG135" i="5"/>
  <c r="BF135" i="5"/>
  <c r="T135" i="5"/>
  <c r="R135" i="5"/>
  <c r="P135" i="5"/>
  <c r="BK135" i="5"/>
  <c r="J135" i="5"/>
  <c r="BE135" i="5"/>
  <c r="BI134" i="5"/>
  <c r="BH134" i="5"/>
  <c r="BG134" i="5"/>
  <c r="BF134" i="5"/>
  <c r="T134" i="5"/>
  <c r="R134" i="5"/>
  <c r="P134" i="5"/>
  <c r="BK134" i="5"/>
  <c r="J134" i="5"/>
  <c r="BE134" i="5"/>
  <c r="BI133" i="5"/>
  <c r="BH133" i="5"/>
  <c r="BG133" i="5"/>
  <c r="BF133" i="5"/>
  <c r="T133" i="5"/>
  <c r="T132" i="5"/>
  <c r="R133" i="5"/>
  <c r="R132" i="5"/>
  <c r="P133" i="5"/>
  <c r="P132" i="5"/>
  <c r="BK133" i="5"/>
  <c r="BK132" i="5"/>
  <c r="J132" i="5" s="1"/>
  <c r="J64" i="5" s="1"/>
  <c r="J133" i="5"/>
  <c r="BE133" i="5" s="1"/>
  <c r="BI131" i="5"/>
  <c r="BH131" i="5"/>
  <c r="BG131" i="5"/>
  <c r="BF131" i="5"/>
  <c r="T131" i="5"/>
  <c r="R131" i="5"/>
  <c r="P131" i="5"/>
  <c r="BK131" i="5"/>
  <c r="J131" i="5"/>
  <c r="BE131" i="5"/>
  <c r="BI130" i="5"/>
  <c r="BH130" i="5"/>
  <c r="BG130" i="5"/>
  <c r="BF130" i="5"/>
  <c r="T130" i="5"/>
  <c r="R130" i="5"/>
  <c r="P130" i="5"/>
  <c r="BK130" i="5"/>
  <c r="J130" i="5"/>
  <c r="BE130" i="5"/>
  <c r="BI129" i="5"/>
  <c r="BH129" i="5"/>
  <c r="BG129" i="5"/>
  <c r="BF129" i="5"/>
  <c r="T129" i="5"/>
  <c r="R129" i="5"/>
  <c r="P129" i="5"/>
  <c r="BK129" i="5"/>
  <c r="J129" i="5"/>
  <c r="BE129" i="5"/>
  <c r="BI128" i="5"/>
  <c r="BH128" i="5"/>
  <c r="BG128" i="5"/>
  <c r="BF128" i="5"/>
  <c r="T128" i="5"/>
  <c r="R128" i="5"/>
  <c r="P128" i="5"/>
  <c r="BK128" i="5"/>
  <c r="J128" i="5"/>
  <c r="BE128" i="5"/>
  <c r="BI127" i="5"/>
  <c r="BH127" i="5"/>
  <c r="BG127" i="5"/>
  <c r="BF127" i="5"/>
  <c r="T127" i="5"/>
  <c r="R127" i="5"/>
  <c r="P127" i="5"/>
  <c r="BK127" i="5"/>
  <c r="J127" i="5"/>
  <c r="BE127" i="5"/>
  <c r="BI126" i="5"/>
  <c r="BH126" i="5"/>
  <c r="BG126" i="5"/>
  <c r="BF126" i="5"/>
  <c r="T126" i="5"/>
  <c r="R126" i="5"/>
  <c r="P126" i="5"/>
  <c r="BK126" i="5"/>
  <c r="J126" i="5"/>
  <c r="BE126" i="5"/>
  <c r="BI125" i="5"/>
  <c r="BH125" i="5"/>
  <c r="BG125" i="5"/>
  <c r="BF125" i="5"/>
  <c r="T125" i="5"/>
  <c r="R125" i="5"/>
  <c r="P125" i="5"/>
  <c r="BK125" i="5"/>
  <c r="J125" i="5"/>
  <c r="BE125" i="5"/>
  <c r="BI124" i="5"/>
  <c r="BH124" i="5"/>
  <c r="BG124" i="5"/>
  <c r="BF124" i="5"/>
  <c r="T124" i="5"/>
  <c r="R124" i="5"/>
  <c r="P124" i="5"/>
  <c r="BK124" i="5"/>
  <c r="J124" i="5"/>
  <c r="BE124" i="5"/>
  <c r="BI123" i="5"/>
  <c r="BH123" i="5"/>
  <c r="BG123" i="5"/>
  <c r="BF123" i="5"/>
  <c r="T123" i="5"/>
  <c r="R123" i="5"/>
  <c r="P123" i="5"/>
  <c r="BK123" i="5"/>
  <c r="J123" i="5"/>
  <c r="BE123" i="5"/>
  <c r="BI122" i="5"/>
  <c r="BH122" i="5"/>
  <c r="BG122" i="5"/>
  <c r="BF122" i="5"/>
  <c r="T122" i="5"/>
  <c r="R122" i="5"/>
  <c r="P122" i="5"/>
  <c r="BK122" i="5"/>
  <c r="J122" i="5"/>
  <c r="BE122" i="5"/>
  <c r="BI121" i="5"/>
  <c r="BH121" i="5"/>
  <c r="BG121" i="5"/>
  <c r="BF121" i="5"/>
  <c r="T121" i="5"/>
  <c r="R121" i="5"/>
  <c r="P121" i="5"/>
  <c r="BK121" i="5"/>
  <c r="J121" i="5"/>
  <c r="BE121" i="5"/>
  <c r="BI120" i="5"/>
  <c r="BH120" i="5"/>
  <c r="BG120" i="5"/>
  <c r="BF120" i="5"/>
  <c r="T120" i="5"/>
  <c r="R120" i="5"/>
  <c r="P120" i="5"/>
  <c r="BK120" i="5"/>
  <c r="J120" i="5"/>
  <c r="BE120" i="5"/>
  <c r="BI119" i="5"/>
  <c r="BH119" i="5"/>
  <c r="BG119" i="5"/>
  <c r="BF119" i="5"/>
  <c r="T119" i="5"/>
  <c r="R119" i="5"/>
  <c r="P119" i="5"/>
  <c r="BK119" i="5"/>
  <c r="J119" i="5"/>
  <c r="BE119" i="5"/>
  <c r="BI118" i="5"/>
  <c r="BH118" i="5"/>
  <c r="BG118" i="5"/>
  <c r="BF118" i="5"/>
  <c r="T118" i="5"/>
  <c r="R118" i="5"/>
  <c r="P118" i="5"/>
  <c r="BK118" i="5"/>
  <c r="J118" i="5"/>
  <c r="BE118" i="5"/>
  <c r="BI117" i="5"/>
  <c r="BH117" i="5"/>
  <c r="BG117" i="5"/>
  <c r="BF117" i="5"/>
  <c r="T117" i="5"/>
  <c r="R117" i="5"/>
  <c r="P117" i="5"/>
  <c r="BK117" i="5"/>
  <c r="J117" i="5"/>
  <c r="BE117" i="5"/>
  <c r="BI116" i="5"/>
  <c r="BH116" i="5"/>
  <c r="BG116" i="5"/>
  <c r="BF116" i="5"/>
  <c r="T116" i="5"/>
  <c r="R116" i="5"/>
  <c r="R113" i="5" s="1"/>
  <c r="P116" i="5"/>
  <c r="BK116" i="5"/>
  <c r="J116" i="5"/>
  <c r="BE116" i="5"/>
  <c r="BI115" i="5"/>
  <c r="BH115" i="5"/>
  <c r="BG115" i="5"/>
  <c r="BF115" i="5"/>
  <c r="T115" i="5"/>
  <c r="R115" i="5"/>
  <c r="P115" i="5"/>
  <c r="BK115" i="5"/>
  <c r="BK113" i="5" s="1"/>
  <c r="J113" i="5" s="1"/>
  <c r="J63" i="5" s="1"/>
  <c r="J115" i="5"/>
  <c r="BE115" i="5"/>
  <c r="BI114" i="5"/>
  <c r="BH114" i="5"/>
  <c r="BG114" i="5"/>
  <c r="BF114" i="5"/>
  <c r="T114" i="5"/>
  <c r="T113" i="5"/>
  <c r="R114" i="5"/>
  <c r="P114" i="5"/>
  <c r="P113" i="5"/>
  <c r="BK114" i="5"/>
  <c r="J114" i="5"/>
  <c r="BE114" i="5" s="1"/>
  <c r="BI112" i="5"/>
  <c r="BH112" i="5"/>
  <c r="BG112" i="5"/>
  <c r="BF112" i="5"/>
  <c r="T112" i="5"/>
  <c r="R112" i="5"/>
  <c r="P112" i="5"/>
  <c r="BK112" i="5"/>
  <c r="J112" i="5"/>
  <c r="BE112" i="5"/>
  <c r="BI111" i="5"/>
  <c r="BH111" i="5"/>
  <c r="BG111" i="5"/>
  <c r="BF111" i="5"/>
  <c r="T111" i="5"/>
  <c r="R111" i="5"/>
  <c r="P111" i="5"/>
  <c r="BK111" i="5"/>
  <c r="J111" i="5"/>
  <c r="BE111" i="5"/>
  <c r="BI110" i="5"/>
  <c r="BH110" i="5"/>
  <c r="BG110" i="5"/>
  <c r="BF110" i="5"/>
  <c r="T110" i="5"/>
  <c r="R110" i="5"/>
  <c r="P110" i="5"/>
  <c r="BK110" i="5"/>
  <c r="J110" i="5"/>
  <c r="BE110" i="5"/>
  <c r="BI109" i="5"/>
  <c r="BH109" i="5"/>
  <c r="BG109" i="5"/>
  <c r="BF109" i="5"/>
  <c r="T109" i="5"/>
  <c r="R109" i="5"/>
  <c r="P109" i="5"/>
  <c r="BK109" i="5"/>
  <c r="J109" i="5"/>
  <c r="BE109" i="5"/>
  <c r="BI108" i="5"/>
  <c r="BH108" i="5"/>
  <c r="BG108" i="5"/>
  <c r="BF108" i="5"/>
  <c r="T108" i="5"/>
  <c r="R108" i="5"/>
  <c r="P108" i="5"/>
  <c r="BK108" i="5"/>
  <c r="J108" i="5"/>
  <c r="BE108" i="5"/>
  <c r="BI107" i="5"/>
  <c r="BH107" i="5"/>
  <c r="BG107" i="5"/>
  <c r="BF107" i="5"/>
  <c r="T107" i="5"/>
  <c r="R107" i="5"/>
  <c r="P107" i="5"/>
  <c r="BK107" i="5"/>
  <c r="J107" i="5"/>
  <c r="BE107" i="5"/>
  <c r="BI106" i="5"/>
  <c r="BH106" i="5"/>
  <c r="BG106" i="5"/>
  <c r="BF106" i="5"/>
  <c r="T106" i="5"/>
  <c r="R106" i="5"/>
  <c r="P106" i="5"/>
  <c r="BK106" i="5"/>
  <c r="J106" i="5"/>
  <c r="BE106" i="5"/>
  <c r="BI105" i="5"/>
  <c r="BH105" i="5"/>
  <c r="BG105" i="5"/>
  <c r="BF105" i="5"/>
  <c r="T105" i="5"/>
  <c r="R105" i="5"/>
  <c r="P105" i="5"/>
  <c r="BK105" i="5"/>
  <c r="J105" i="5"/>
  <c r="BE105" i="5"/>
  <c r="BI104" i="5"/>
  <c r="BH104" i="5"/>
  <c r="BG104" i="5"/>
  <c r="BF104" i="5"/>
  <c r="T104" i="5"/>
  <c r="R104" i="5"/>
  <c r="P104" i="5"/>
  <c r="BK104" i="5"/>
  <c r="J104" i="5"/>
  <c r="BE104" i="5"/>
  <c r="BI103" i="5"/>
  <c r="BH103" i="5"/>
  <c r="BG103" i="5"/>
  <c r="BF103" i="5"/>
  <c r="T103" i="5"/>
  <c r="R103" i="5"/>
  <c r="P103" i="5"/>
  <c r="BK103" i="5"/>
  <c r="J103" i="5"/>
  <c r="BE103" i="5"/>
  <c r="BI102" i="5"/>
  <c r="BH102" i="5"/>
  <c r="BG102" i="5"/>
  <c r="BF102" i="5"/>
  <c r="T102" i="5"/>
  <c r="R102" i="5"/>
  <c r="P102" i="5"/>
  <c r="BK102" i="5"/>
  <c r="J102" i="5"/>
  <c r="BE102" i="5"/>
  <c r="BI101" i="5"/>
  <c r="BH101" i="5"/>
  <c r="BG101" i="5"/>
  <c r="BF101" i="5"/>
  <c r="T101" i="5"/>
  <c r="R101" i="5"/>
  <c r="P101" i="5"/>
  <c r="BK101" i="5"/>
  <c r="J101" i="5"/>
  <c r="BE101" i="5"/>
  <c r="BI100" i="5"/>
  <c r="BH100" i="5"/>
  <c r="BG100" i="5"/>
  <c r="BF100" i="5"/>
  <c r="T100" i="5"/>
  <c r="R100" i="5"/>
  <c r="P100" i="5"/>
  <c r="BK100" i="5"/>
  <c r="J100" i="5"/>
  <c r="BE100" i="5"/>
  <c r="BI99" i="5"/>
  <c r="BH99" i="5"/>
  <c r="BG99" i="5"/>
  <c r="BF99" i="5"/>
  <c r="T99" i="5"/>
  <c r="T98" i="5"/>
  <c r="R99" i="5"/>
  <c r="R98" i="5"/>
  <c r="P99" i="5"/>
  <c r="P98" i="5"/>
  <c r="BK99" i="5"/>
  <c r="BK98" i="5"/>
  <c r="J98" i="5" s="1"/>
  <c r="J62" i="5" s="1"/>
  <c r="J99" i="5"/>
  <c r="BE99" i="5" s="1"/>
  <c r="BI97" i="5"/>
  <c r="BH97" i="5"/>
  <c r="BG97" i="5"/>
  <c r="BF97" i="5"/>
  <c r="T97" i="5"/>
  <c r="R97" i="5"/>
  <c r="P97" i="5"/>
  <c r="BK97" i="5"/>
  <c r="J97" i="5"/>
  <c r="BE97" i="5"/>
  <c r="BI96" i="5"/>
  <c r="BH96" i="5"/>
  <c r="BG96" i="5"/>
  <c r="BF96" i="5"/>
  <c r="T96" i="5"/>
  <c r="R96" i="5"/>
  <c r="P96" i="5"/>
  <c r="BK96" i="5"/>
  <c r="J96" i="5"/>
  <c r="BE96" i="5"/>
  <c r="BI95" i="5"/>
  <c r="BH95" i="5"/>
  <c r="BG95" i="5"/>
  <c r="BF95" i="5"/>
  <c r="T95" i="5"/>
  <c r="R95" i="5"/>
  <c r="P95" i="5"/>
  <c r="BK95" i="5"/>
  <c r="J95" i="5"/>
  <c r="BE95" i="5"/>
  <c r="BI94" i="5"/>
  <c r="BH94" i="5"/>
  <c r="BG94" i="5"/>
  <c r="BF94" i="5"/>
  <c r="T94" i="5"/>
  <c r="R94" i="5"/>
  <c r="P94" i="5"/>
  <c r="BK94" i="5"/>
  <c r="J94" i="5"/>
  <c r="BE94" i="5"/>
  <c r="BI93" i="5"/>
  <c r="BH93" i="5"/>
  <c r="BG93" i="5"/>
  <c r="BF93" i="5"/>
  <c r="T93" i="5"/>
  <c r="R93" i="5"/>
  <c r="P93" i="5"/>
  <c r="BK93" i="5"/>
  <c r="J93" i="5"/>
  <c r="BE93" i="5"/>
  <c r="BI91" i="5"/>
  <c r="BH91" i="5"/>
  <c r="BG91" i="5"/>
  <c r="BF91" i="5"/>
  <c r="T91" i="5"/>
  <c r="R91" i="5"/>
  <c r="P91" i="5"/>
  <c r="BK91" i="5"/>
  <c r="J91" i="5"/>
  <c r="BE91" i="5"/>
  <c r="BI89" i="5"/>
  <c r="F37" i="5"/>
  <c r="BD58" i="1" s="1"/>
  <c r="BH89" i="5"/>
  <c r="BG89" i="5"/>
  <c r="F35" i="5"/>
  <c r="BB58" i="1" s="1"/>
  <c r="BF89" i="5"/>
  <c r="F34" i="5" s="1"/>
  <c r="BA58" i="1" s="1"/>
  <c r="T89" i="5"/>
  <c r="T88" i="5"/>
  <c r="R89" i="5"/>
  <c r="R88" i="5"/>
  <c r="P89" i="5"/>
  <c r="P88" i="5"/>
  <c r="BK89" i="5"/>
  <c r="BK88" i="5" s="1"/>
  <c r="J89" i="5"/>
  <c r="BE89" i="5" s="1"/>
  <c r="J33" i="5"/>
  <c r="AV58" i="1" s="1"/>
  <c r="J83" i="5"/>
  <c r="J82" i="5"/>
  <c r="F82" i="5"/>
  <c r="F80" i="5"/>
  <c r="E78" i="5"/>
  <c r="J55" i="5"/>
  <c r="J54" i="5"/>
  <c r="F54" i="5"/>
  <c r="F52" i="5"/>
  <c r="E50" i="5"/>
  <c r="J18" i="5"/>
  <c r="E18" i="5"/>
  <c r="F83" i="5" s="1"/>
  <c r="F55" i="5"/>
  <c r="J17" i="5"/>
  <c r="J12" i="5"/>
  <c r="J80" i="5" s="1"/>
  <c r="E7" i="5"/>
  <c r="E48" i="5" s="1"/>
  <c r="E76" i="5"/>
  <c r="J37" i="4"/>
  <c r="J36" i="4"/>
  <c r="AY57" i="1"/>
  <c r="J35" i="4"/>
  <c r="AX57" i="1"/>
  <c r="BI118" i="4"/>
  <c r="BH118" i="4"/>
  <c r="BG118" i="4"/>
  <c r="BF118" i="4"/>
  <c r="T118" i="4"/>
  <c r="R118" i="4"/>
  <c r="P118" i="4"/>
  <c r="BK118" i="4"/>
  <c r="J118" i="4"/>
  <c r="BE118" i="4"/>
  <c r="BI117" i="4"/>
  <c r="BH117" i="4"/>
  <c r="BG117" i="4"/>
  <c r="BF117" i="4"/>
  <c r="T117" i="4"/>
  <c r="R117" i="4"/>
  <c r="P117" i="4"/>
  <c r="BK117" i="4"/>
  <c r="J117" i="4"/>
  <c r="BE117" i="4"/>
  <c r="BI116" i="4"/>
  <c r="BH116" i="4"/>
  <c r="BG116" i="4"/>
  <c r="BF116" i="4"/>
  <c r="T116" i="4"/>
  <c r="R116" i="4"/>
  <c r="P116" i="4"/>
  <c r="BK116" i="4"/>
  <c r="J116" i="4"/>
  <c r="BE116" i="4"/>
  <c r="BI115" i="4"/>
  <c r="BH115" i="4"/>
  <c r="BG115" i="4"/>
  <c r="BF115" i="4"/>
  <c r="T115" i="4"/>
  <c r="R115" i="4"/>
  <c r="P115" i="4"/>
  <c r="BK115" i="4"/>
  <c r="J115" i="4"/>
  <c r="BE115" i="4"/>
  <c r="BI114" i="4"/>
  <c r="BH114" i="4"/>
  <c r="BG114" i="4"/>
  <c r="BF114" i="4"/>
  <c r="T114" i="4"/>
  <c r="T113" i="4"/>
  <c r="R114" i="4"/>
  <c r="R113" i="4"/>
  <c r="P114" i="4"/>
  <c r="P113" i="4"/>
  <c r="BK114" i="4"/>
  <c r="BK113" i="4"/>
  <c r="J113" i="4" s="1"/>
  <c r="J62" i="4" s="1"/>
  <c r="J114" i="4"/>
  <c r="BE114" i="4" s="1"/>
  <c r="BI112" i="4"/>
  <c r="BH112" i="4"/>
  <c r="BG112" i="4"/>
  <c r="BF112" i="4"/>
  <c r="T112" i="4"/>
  <c r="R112" i="4"/>
  <c r="P112" i="4"/>
  <c r="BK112" i="4"/>
  <c r="J112" i="4"/>
  <c r="BE112" i="4"/>
  <c r="BI111" i="4"/>
  <c r="BH111" i="4"/>
  <c r="BG111" i="4"/>
  <c r="BF111" i="4"/>
  <c r="T111" i="4"/>
  <c r="R111" i="4"/>
  <c r="P111" i="4"/>
  <c r="BK111" i="4"/>
  <c r="J111" i="4"/>
  <c r="BE111" i="4"/>
  <c r="BI110" i="4"/>
  <c r="BH110" i="4"/>
  <c r="BG110" i="4"/>
  <c r="BF110" i="4"/>
  <c r="T110" i="4"/>
  <c r="R110" i="4"/>
  <c r="P110" i="4"/>
  <c r="BK110" i="4"/>
  <c r="J110" i="4"/>
  <c r="BE110" i="4"/>
  <c r="BI109" i="4"/>
  <c r="BH109" i="4"/>
  <c r="BG109" i="4"/>
  <c r="BF109" i="4"/>
  <c r="T109" i="4"/>
  <c r="R109" i="4"/>
  <c r="P109" i="4"/>
  <c r="BK109" i="4"/>
  <c r="J109" i="4"/>
  <c r="BE109" i="4"/>
  <c r="BI108" i="4"/>
  <c r="BH108" i="4"/>
  <c r="BG108" i="4"/>
  <c r="BF108" i="4"/>
  <c r="T108" i="4"/>
  <c r="R108" i="4"/>
  <c r="P108" i="4"/>
  <c r="BK108" i="4"/>
  <c r="J108" i="4"/>
  <c r="BE108" i="4"/>
  <c r="BI107" i="4"/>
  <c r="BH107" i="4"/>
  <c r="BG107" i="4"/>
  <c r="BF107" i="4"/>
  <c r="T107" i="4"/>
  <c r="R107" i="4"/>
  <c r="P107" i="4"/>
  <c r="BK107" i="4"/>
  <c r="J107" i="4"/>
  <c r="BE107" i="4"/>
  <c r="BI106" i="4"/>
  <c r="BH106" i="4"/>
  <c r="BG106" i="4"/>
  <c r="BF106" i="4"/>
  <c r="T106" i="4"/>
  <c r="R106" i="4"/>
  <c r="P106" i="4"/>
  <c r="BK106" i="4"/>
  <c r="J106" i="4"/>
  <c r="BE106" i="4"/>
  <c r="BI105" i="4"/>
  <c r="BH105" i="4"/>
  <c r="BG105" i="4"/>
  <c r="BF105" i="4"/>
  <c r="T105" i="4"/>
  <c r="R105" i="4"/>
  <c r="P105" i="4"/>
  <c r="BK105" i="4"/>
  <c r="J105" i="4"/>
  <c r="BE105" i="4"/>
  <c r="BI104" i="4"/>
  <c r="BH104" i="4"/>
  <c r="BG104" i="4"/>
  <c r="BF104" i="4"/>
  <c r="T104" i="4"/>
  <c r="R104" i="4"/>
  <c r="P104" i="4"/>
  <c r="BK104" i="4"/>
  <c r="J104" i="4"/>
  <c r="BE104" i="4"/>
  <c r="BI103" i="4"/>
  <c r="BH103" i="4"/>
  <c r="BG103" i="4"/>
  <c r="BF103" i="4"/>
  <c r="T103" i="4"/>
  <c r="R103" i="4"/>
  <c r="P103" i="4"/>
  <c r="BK103" i="4"/>
  <c r="J103" i="4"/>
  <c r="BE103" i="4"/>
  <c r="BI102" i="4"/>
  <c r="BH102" i="4"/>
  <c r="BG102" i="4"/>
  <c r="BF102" i="4"/>
  <c r="T102" i="4"/>
  <c r="R102" i="4"/>
  <c r="P102" i="4"/>
  <c r="BK102" i="4"/>
  <c r="J102" i="4"/>
  <c r="BE102" i="4"/>
  <c r="BI101" i="4"/>
  <c r="BH101" i="4"/>
  <c r="BG101" i="4"/>
  <c r="BF101" i="4"/>
  <c r="T101" i="4"/>
  <c r="R101" i="4"/>
  <c r="P101" i="4"/>
  <c r="BK101" i="4"/>
  <c r="J101" i="4"/>
  <c r="BE101" i="4"/>
  <c r="BI100" i="4"/>
  <c r="BH100" i="4"/>
  <c r="BG100" i="4"/>
  <c r="BF100" i="4"/>
  <c r="T100" i="4"/>
  <c r="R100" i="4"/>
  <c r="P100" i="4"/>
  <c r="BK100" i="4"/>
  <c r="J100" i="4"/>
  <c r="BE100" i="4"/>
  <c r="BI99" i="4"/>
  <c r="BH99" i="4"/>
  <c r="BG99" i="4"/>
  <c r="BF99" i="4"/>
  <c r="T99" i="4"/>
  <c r="R99" i="4"/>
  <c r="P99" i="4"/>
  <c r="BK99" i="4"/>
  <c r="J99" i="4"/>
  <c r="BE99" i="4"/>
  <c r="BI98" i="4"/>
  <c r="BH98" i="4"/>
  <c r="BG98" i="4"/>
  <c r="BF98" i="4"/>
  <c r="T98" i="4"/>
  <c r="R98" i="4"/>
  <c r="P98" i="4"/>
  <c r="BK98" i="4"/>
  <c r="J98" i="4"/>
  <c r="BE98" i="4"/>
  <c r="BI97" i="4"/>
  <c r="BH97" i="4"/>
  <c r="BG97" i="4"/>
  <c r="BF97" i="4"/>
  <c r="T97" i="4"/>
  <c r="R97" i="4"/>
  <c r="P97" i="4"/>
  <c r="BK97" i="4"/>
  <c r="J97" i="4"/>
  <c r="BE97" i="4"/>
  <c r="BI96" i="4"/>
  <c r="BH96" i="4"/>
  <c r="BG96" i="4"/>
  <c r="BF96" i="4"/>
  <c r="T96" i="4"/>
  <c r="R96" i="4"/>
  <c r="P96" i="4"/>
  <c r="BK96" i="4"/>
  <c r="J96" i="4"/>
  <c r="BE96" i="4"/>
  <c r="BI95" i="4"/>
  <c r="BH95" i="4"/>
  <c r="BG95" i="4"/>
  <c r="BF95" i="4"/>
  <c r="T95" i="4"/>
  <c r="R95" i="4"/>
  <c r="P95" i="4"/>
  <c r="BK95" i="4"/>
  <c r="J95" i="4"/>
  <c r="BE95" i="4"/>
  <c r="BI94" i="4"/>
  <c r="BH94" i="4"/>
  <c r="BG94" i="4"/>
  <c r="BF94" i="4"/>
  <c r="T94" i="4"/>
  <c r="R94" i="4"/>
  <c r="P94" i="4"/>
  <c r="BK94" i="4"/>
  <c r="J94" i="4"/>
  <c r="BE94" i="4"/>
  <c r="BI93" i="4"/>
  <c r="BH93" i="4"/>
  <c r="BG93" i="4"/>
  <c r="BF93" i="4"/>
  <c r="T93" i="4"/>
  <c r="R93" i="4"/>
  <c r="P93" i="4"/>
  <c r="BK93" i="4"/>
  <c r="J93" i="4"/>
  <c r="BE93" i="4"/>
  <c r="BI92" i="4"/>
  <c r="BH92" i="4"/>
  <c r="BG92" i="4"/>
  <c r="BF92" i="4"/>
  <c r="T92" i="4"/>
  <c r="R92" i="4"/>
  <c r="P92" i="4"/>
  <c r="BK92" i="4"/>
  <c r="J92" i="4"/>
  <c r="BE92" i="4"/>
  <c r="BI91" i="4"/>
  <c r="BH91" i="4"/>
  <c r="BG91" i="4"/>
  <c r="BF91" i="4"/>
  <c r="T91" i="4"/>
  <c r="R91" i="4"/>
  <c r="P91" i="4"/>
  <c r="BK91" i="4"/>
  <c r="J91" i="4"/>
  <c r="BE91" i="4"/>
  <c r="BI90" i="4"/>
  <c r="BH90" i="4"/>
  <c r="BG90" i="4"/>
  <c r="BF90" i="4"/>
  <c r="T90" i="4"/>
  <c r="R90" i="4"/>
  <c r="P90" i="4"/>
  <c r="BK90" i="4"/>
  <c r="J90" i="4"/>
  <c r="BE90" i="4"/>
  <c r="BI89" i="4"/>
  <c r="BH89" i="4"/>
  <c r="BG89" i="4"/>
  <c r="BF89" i="4"/>
  <c r="T89" i="4"/>
  <c r="R89" i="4"/>
  <c r="P89" i="4"/>
  <c r="BK89" i="4"/>
  <c r="J89" i="4"/>
  <c r="BE89" i="4"/>
  <c r="BI88" i="4"/>
  <c r="BH88" i="4"/>
  <c r="BG88" i="4"/>
  <c r="BF88" i="4"/>
  <c r="T88" i="4"/>
  <c r="R88" i="4"/>
  <c r="P88" i="4"/>
  <c r="BK88" i="4"/>
  <c r="J88" i="4"/>
  <c r="BE88" i="4"/>
  <c r="BI87" i="4"/>
  <c r="BH87" i="4"/>
  <c r="BG87" i="4"/>
  <c r="BF87" i="4"/>
  <c r="T87" i="4"/>
  <c r="R87" i="4"/>
  <c r="R84" i="4" s="1"/>
  <c r="R83" i="4" s="1"/>
  <c r="R82" i="4" s="1"/>
  <c r="P87" i="4"/>
  <c r="BK87" i="4"/>
  <c r="J87" i="4"/>
  <c r="BE87" i="4"/>
  <c r="BI86" i="4"/>
  <c r="BH86" i="4"/>
  <c r="BG86" i="4"/>
  <c r="BF86" i="4"/>
  <c r="T86" i="4"/>
  <c r="R86" i="4"/>
  <c r="P86" i="4"/>
  <c r="BK86" i="4"/>
  <c r="J86" i="4"/>
  <c r="BE86" i="4"/>
  <c r="BI85" i="4"/>
  <c r="F37" i="4"/>
  <c r="BD57" i="1" s="1"/>
  <c r="BH85" i="4"/>
  <c r="F36" i="4" s="1"/>
  <c r="BC57" i="1" s="1"/>
  <c r="BG85" i="4"/>
  <c r="F35" i="4"/>
  <c r="BB57" i="1" s="1"/>
  <c r="BF85" i="4"/>
  <c r="T85" i="4"/>
  <c r="T84" i="4"/>
  <c r="T83" i="4" s="1"/>
  <c r="T82" i="4"/>
  <c r="R85" i="4"/>
  <c r="P85" i="4"/>
  <c r="P84" i="4"/>
  <c r="P83" i="4" s="1"/>
  <c r="P82" i="4" s="1"/>
  <c r="AU57" i="1" s="1"/>
  <c r="BK85" i="4"/>
  <c r="J85" i="4"/>
  <c r="BE85" i="4" s="1"/>
  <c r="F33" i="4" s="1"/>
  <c r="AZ57" i="1" s="1"/>
  <c r="J79" i="4"/>
  <c r="J78" i="4"/>
  <c r="F78" i="4"/>
  <c r="F76" i="4"/>
  <c r="E74" i="4"/>
  <c r="J55" i="4"/>
  <c r="J54" i="4"/>
  <c r="F54" i="4"/>
  <c r="F52" i="4"/>
  <c r="E50" i="4"/>
  <c r="J18" i="4"/>
  <c r="E18" i="4"/>
  <c r="J17" i="4"/>
  <c r="J12" i="4"/>
  <c r="E7" i="4"/>
  <c r="E72" i="4"/>
  <c r="E48" i="4"/>
  <c r="J37" i="3"/>
  <c r="J36" i="3"/>
  <c r="AY56" i="1"/>
  <c r="J35" i="3"/>
  <c r="AX56" i="1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J106" i="3"/>
  <c r="BE106" i="3"/>
  <c r="BI105" i="3"/>
  <c r="BH105" i="3"/>
  <c r="BG105" i="3"/>
  <c r="BF105" i="3"/>
  <c r="T105" i="3"/>
  <c r="R105" i="3"/>
  <c r="P105" i="3"/>
  <c r="BK105" i="3"/>
  <c r="J105" i="3"/>
  <c r="BE105" i="3"/>
  <c r="BI104" i="3"/>
  <c r="BH104" i="3"/>
  <c r="BG104" i="3"/>
  <c r="BF104" i="3"/>
  <c r="T104" i="3"/>
  <c r="R104" i="3"/>
  <c r="P104" i="3"/>
  <c r="BK104" i="3"/>
  <c r="J104" i="3"/>
  <c r="BE104" i="3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J100" i="3"/>
  <c r="BE100" i="3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R95" i="3" s="1"/>
  <c r="P98" i="3"/>
  <c r="BK98" i="3"/>
  <c r="J98" i="3"/>
  <c r="BE98" i="3"/>
  <c r="BI97" i="3"/>
  <c r="BH97" i="3"/>
  <c r="BG97" i="3"/>
  <c r="BF97" i="3"/>
  <c r="T97" i="3"/>
  <c r="R97" i="3"/>
  <c r="P97" i="3"/>
  <c r="BK97" i="3"/>
  <c r="BK95" i="3" s="1"/>
  <c r="J95" i="3" s="1"/>
  <c r="J62" i="3" s="1"/>
  <c r="J97" i="3"/>
  <c r="BE97" i="3"/>
  <c r="BI96" i="3"/>
  <c r="BH96" i="3"/>
  <c r="BG96" i="3"/>
  <c r="BF96" i="3"/>
  <c r="T96" i="3"/>
  <c r="T95" i="3"/>
  <c r="R96" i="3"/>
  <c r="P96" i="3"/>
  <c r="P95" i="3"/>
  <c r="BK96" i="3"/>
  <c r="J96" i="3"/>
  <c r="BE96" i="3" s="1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/>
  <c r="BI89" i="3"/>
  <c r="BH89" i="3"/>
  <c r="BG89" i="3"/>
  <c r="BF89" i="3"/>
  <c r="T89" i="3"/>
  <c r="R89" i="3"/>
  <c r="P89" i="3"/>
  <c r="BK89" i="3"/>
  <c r="J89" i="3"/>
  <c r="BE89" i="3"/>
  <c r="BI88" i="3"/>
  <c r="BH88" i="3"/>
  <c r="BG88" i="3"/>
  <c r="BF88" i="3"/>
  <c r="T88" i="3"/>
  <c r="R88" i="3"/>
  <c r="P88" i="3"/>
  <c r="BK88" i="3"/>
  <c r="J88" i="3"/>
  <c r="BE88" i="3"/>
  <c r="BI87" i="3"/>
  <c r="BH87" i="3"/>
  <c r="BG87" i="3"/>
  <c r="BF87" i="3"/>
  <c r="T87" i="3"/>
  <c r="R87" i="3"/>
  <c r="P87" i="3"/>
  <c r="BK87" i="3"/>
  <c r="J87" i="3"/>
  <c r="BE87" i="3"/>
  <c r="J33" i="3" s="1"/>
  <c r="AV56" i="1" s="1"/>
  <c r="BI86" i="3"/>
  <c r="BH86" i="3"/>
  <c r="BG86" i="3"/>
  <c r="BF86" i="3"/>
  <c r="T86" i="3"/>
  <c r="R86" i="3"/>
  <c r="P86" i="3"/>
  <c r="BK86" i="3"/>
  <c r="J86" i="3"/>
  <c r="BE86" i="3"/>
  <c r="BI85" i="3"/>
  <c r="F37" i="3"/>
  <c r="BD56" i="1" s="1"/>
  <c r="BH85" i="3"/>
  <c r="BG85" i="3"/>
  <c r="F35" i="3"/>
  <c r="BB56" i="1" s="1"/>
  <c r="BF85" i="3"/>
  <c r="T85" i="3"/>
  <c r="T84" i="3"/>
  <c r="R85" i="3"/>
  <c r="R84" i="3"/>
  <c r="P85" i="3"/>
  <c r="P84" i="3"/>
  <c r="BK85" i="3"/>
  <c r="J85" i="3"/>
  <c r="BE85" i="3" s="1"/>
  <c r="F33" i="3"/>
  <c r="AZ56" i="1" s="1"/>
  <c r="J79" i="3"/>
  <c r="J78" i="3"/>
  <c r="F78" i="3"/>
  <c r="F76" i="3"/>
  <c r="E74" i="3"/>
  <c r="J55" i="3"/>
  <c r="J54" i="3"/>
  <c r="F54" i="3"/>
  <c r="F52" i="3"/>
  <c r="E50" i="3"/>
  <c r="J18" i="3"/>
  <c r="E18" i="3"/>
  <c r="F79" i="3" s="1"/>
  <c r="F55" i="3"/>
  <c r="J17" i="3"/>
  <c r="J12" i="3"/>
  <c r="J76" i="3" s="1"/>
  <c r="E7" i="3"/>
  <c r="E72" i="3"/>
  <c r="E48" i="3"/>
  <c r="J37" i="2"/>
  <c r="J36" i="2"/>
  <c r="AY55" i="1"/>
  <c r="J35" i="2"/>
  <c r="AX55" i="1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R113" i="2"/>
  <c r="R110" i="2" s="1"/>
  <c r="P113" i="2"/>
  <c r="BK113" i="2"/>
  <c r="J113" i="2"/>
  <c r="BE113" i="2"/>
  <c r="BI112" i="2"/>
  <c r="BH112" i="2"/>
  <c r="BG112" i="2"/>
  <c r="BF112" i="2"/>
  <c r="T112" i="2"/>
  <c r="R112" i="2"/>
  <c r="P112" i="2"/>
  <c r="BK112" i="2"/>
  <c r="BK110" i="2" s="1"/>
  <c r="J110" i="2" s="1"/>
  <c r="J62" i="2" s="1"/>
  <c r="J112" i="2"/>
  <c r="BE112" i="2"/>
  <c r="BI111" i="2"/>
  <c r="BH111" i="2"/>
  <c r="BG111" i="2"/>
  <c r="BF111" i="2"/>
  <c r="T111" i="2"/>
  <c r="T110" i="2"/>
  <c r="R111" i="2"/>
  <c r="P111" i="2"/>
  <c r="P110" i="2"/>
  <c r="BK111" i="2"/>
  <c r="J111" i="2"/>
  <c r="BE111" i="2" s="1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/>
  <c r="BI89" i="2"/>
  <c r="BH89" i="2"/>
  <c r="BG89" i="2"/>
  <c r="BF89" i="2"/>
  <c r="T89" i="2"/>
  <c r="R89" i="2"/>
  <c r="P89" i="2"/>
  <c r="BK89" i="2"/>
  <c r="J89" i="2"/>
  <c r="BE89" i="2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/>
  <c r="BI86" i="2"/>
  <c r="BH86" i="2"/>
  <c r="BG86" i="2"/>
  <c r="BF86" i="2"/>
  <c r="T86" i="2"/>
  <c r="R86" i="2"/>
  <c r="P86" i="2"/>
  <c r="BK86" i="2"/>
  <c r="J86" i="2"/>
  <c r="BE86" i="2"/>
  <c r="BI85" i="2"/>
  <c r="F37" i="2"/>
  <c r="BD55" i="1" s="1"/>
  <c r="BD54" i="1" s="1"/>
  <c r="W33" i="1" s="1"/>
  <c r="BH85" i="2"/>
  <c r="F36" i="2" s="1"/>
  <c r="BC55" i="1" s="1"/>
  <c r="BG85" i="2"/>
  <c r="F35" i="2" s="1"/>
  <c r="BB55" i="1" s="1"/>
  <c r="BB54" i="1" s="1"/>
  <c r="BF85" i="2"/>
  <c r="F34" i="2" s="1"/>
  <c r="BA55" i="1" s="1"/>
  <c r="T85" i="2"/>
  <c r="T84" i="2" s="1"/>
  <c r="T83" i="2" s="1"/>
  <c r="T82" i="2" s="1"/>
  <c r="R85" i="2"/>
  <c r="R84" i="2"/>
  <c r="P85" i="2"/>
  <c r="P84" i="2" s="1"/>
  <c r="P83" i="2" s="1"/>
  <c r="P82" i="2" s="1"/>
  <c r="AU55" i="1" s="1"/>
  <c r="BK85" i="2"/>
  <c r="J85" i="2"/>
  <c r="BE85" i="2"/>
  <c r="F33" i="2" s="1"/>
  <c r="AZ55" i="1" s="1"/>
  <c r="J79" i="2"/>
  <c r="J78" i="2"/>
  <c r="F78" i="2"/>
  <c r="F76" i="2"/>
  <c r="E74" i="2"/>
  <c r="J55" i="2"/>
  <c r="J54" i="2"/>
  <c r="F54" i="2"/>
  <c r="F52" i="2"/>
  <c r="E50" i="2"/>
  <c r="J18" i="2"/>
  <c r="E18" i="2"/>
  <c r="F79" i="2"/>
  <c r="F55" i="2"/>
  <c r="J17" i="2"/>
  <c r="J12" i="2"/>
  <c r="J76" i="2" s="1"/>
  <c r="E7" i="2"/>
  <c r="E72" i="2" s="1"/>
  <c r="AS54" i="1"/>
  <c r="L50" i="1"/>
  <c r="AM50" i="1"/>
  <c r="AM49" i="1"/>
  <c r="L49" i="1"/>
  <c r="AM47" i="1"/>
  <c r="L47" i="1"/>
  <c r="L45" i="1"/>
  <c r="L44" i="1"/>
  <c r="J52" i="2" l="1"/>
  <c r="J52" i="3"/>
  <c r="J52" i="5"/>
  <c r="J52" i="7"/>
  <c r="AT56" i="1"/>
  <c r="AT58" i="1"/>
  <c r="AX54" i="1"/>
  <c r="W31" i="1"/>
  <c r="J76" i="4"/>
  <c r="J52" i="4"/>
  <c r="J34" i="4"/>
  <c r="AW57" i="1" s="1"/>
  <c r="F34" i="4"/>
  <c r="BA57" i="1" s="1"/>
  <c r="J87" i="7"/>
  <c r="J61" i="7" s="1"/>
  <c r="BK86" i="7"/>
  <c r="J33" i="2"/>
  <c r="AV55" i="1" s="1"/>
  <c r="AT55" i="1" s="1"/>
  <c r="P83" i="3"/>
  <c r="P82" i="3" s="1"/>
  <c r="AU56" i="1" s="1"/>
  <c r="AU54" i="1" s="1"/>
  <c r="F33" i="5"/>
  <c r="AZ58" i="1" s="1"/>
  <c r="P87" i="5"/>
  <c r="P86" i="5" s="1"/>
  <c r="AU58" i="1" s="1"/>
  <c r="T87" i="5"/>
  <c r="T86" i="5" s="1"/>
  <c r="F33" i="6"/>
  <c r="AZ59" i="1" s="1"/>
  <c r="J33" i="6"/>
  <c r="AV59" i="1" s="1"/>
  <c r="AT59" i="1" s="1"/>
  <c r="F33" i="8"/>
  <c r="AZ61" i="1" s="1"/>
  <c r="J33" i="8"/>
  <c r="AV61" i="1" s="1"/>
  <c r="AT61" i="1" s="1"/>
  <c r="E48" i="2"/>
  <c r="F79" i="4"/>
  <c r="F55" i="4"/>
  <c r="BK84" i="4"/>
  <c r="J88" i="6"/>
  <c r="J61" i="6" s="1"/>
  <c r="BK87" i="6"/>
  <c r="BK80" i="8"/>
  <c r="J80" i="8" s="1"/>
  <c r="J81" i="8"/>
  <c r="J60" i="8" s="1"/>
  <c r="R83" i="2"/>
  <c r="R82" i="2" s="1"/>
  <c r="R83" i="3"/>
  <c r="R82" i="3" s="1"/>
  <c r="J88" i="5"/>
  <c r="J61" i="5" s="1"/>
  <c r="BK87" i="5"/>
  <c r="BK84" i="2"/>
  <c r="J34" i="2"/>
  <c r="AW55" i="1" s="1"/>
  <c r="BK84" i="3"/>
  <c r="T83" i="3"/>
  <c r="T82" i="3" s="1"/>
  <c r="J34" i="3"/>
  <c r="AW56" i="1" s="1"/>
  <c r="F34" i="3"/>
  <c r="BA56" i="1" s="1"/>
  <c r="BA54" i="1" s="1"/>
  <c r="F36" i="3"/>
  <c r="BC56" i="1" s="1"/>
  <c r="BC54" i="1" s="1"/>
  <c r="J33" i="4"/>
  <c r="AV57" i="1" s="1"/>
  <c r="AT57" i="1" s="1"/>
  <c r="R87" i="5"/>
  <c r="R86" i="5" s="1"/>
  <c r="F36" i="5"/>
  <c r="BC58" i="1" s="1"/>
  <c r="J33" i="7"/>
  <c r="AV60" i="1" s="1"/>
  <c r="F33" i="7"/>
  <c r="AZ60" i="1" s="1"/>
  <c r="AZ54" i="1" s="1"/>
  <c r="R86" i="7"/>
  <c r="R85" i="7" s="1"/>
  <c r="J34" i="5"/>
  <c r="AW58" i="1" s="1"/>
  <c r="F34" i="6"/>
  <c r="BA59" i="1" s="1"/>
  <c r="J34" i="7"/>
  <c r="AW60" i="1" s="1"/>
  <c r="J34" i="8"/>
  <c r="AW61" i="1" s="1"/>
  <c r="J52" i="6"/>
  <c r="F55" i="6"/>
  <c r="J52" i="8"/>
  <c r="F55" i="8"/>
  <c r="AV54" i="1" l="1"/>
  <c r="W29" i="1"/>
  <c r="AY54" i="1"/>
  <c r="W32" i="1"/>
  <c r="W30" i="1"/>
  <c r="AW54" i="1"/>
  <c r="AK30" i="1" s="1"/>
  <c r="BK86" i="5"/>
  <c r="J86" i="5" s="1"/>
  <c r="J87" i="5"/>
  <c r="J60" i="5" s="1"/>
  <c r="AT60" i="1"/>
  <c r="BK83" i="3"/>
  <c r="J84" i="3"/>
  <c r="J61" i="3" s="1"/>
  <c r="J59" i="8"/>
  <c r="J30" i="8"/>
  <c r="J86" i="7"/>
  <c r="J60" i="7" s="1"/>
  <c r="BK85" i="7"/>
  <c r="J85" i="7" s="1"/>
  <c r="BK83" i="2"/>
  <c r="J84" i="2"/>
  <c r="J61" i="2" s="1"/>
  <c r="BK83" i="4"/>
  <c r="J84" i="4"/>
  <c r="J61" i="4" s="1"/>
  <c r="J87" i="6"/>
  <c r="J60" i="6" s="1"/>
  <c r="BK86" i="6"/>
  <c r="J86" i="6" s="1"/>
  <c r="BK82" i="3" l="1"/>
  <c r="J82" i="3" s="1"/>
  <c r="J83" i="3"/>
  <c r="J60" i="3" s="1"/>
  <c r="BK82" i="2"/>
  <c r="J82" i="2" s="1"/>
  <c r="J83" i="2"/>
  <c r="J60" i="2" s="1"/>
  <c r="J30" i="7"/>
  <c r="J59" i="7"/>
  <c r="J59" i="5"/>
  <c r="J30" i="5"/>
  <c r="J83" i="4"/>
  <c r="J60" i="4" s="1"/>
  <c r="BK82" i="4"/>
  <c r="J82" i="4" s="1"/>
  <c r="J59" i="6"/>
  <c r="J30" i="6"/>
  <c r="AG61" i="1"/>
  <c r="AN61" i="1" s="1"/>
  <c r="J39" i="8"/>
  <c r="AK29" i="1"/>
  <c r="AT54" i="1"/>
  <c r="J59" i="2" l="1"/>
  <c r="J30" i="2"/>
  <c r="J39" i="6"/>
  <c r="AG59" i="1"/>
  <c r="AN59" i="1" s="1"/>
  <c r="AG58" i="1"/>
  <c r="AN58" i="1" s="1"/>
  <c r="J39" i="5"/>
  <c r="J59" i="4"/>
  <c r="J30" i="4"/>
  <c r="J39" i="7"/>
  <c r="AG60" i="1"/>
  <c r="AN60" i="1" s="1"/>
  <c r="J59" i="3"/>
  <c r="J30" i="3"/>
  <c r="AG56" i="1" l="1"/>
  <c r="AN56" i="1" s="1"/>
  <c r="J39" i="3"/>
  <c r="J39" i="4"/>
  <c r="AG57" i="1"/>
  <c r="AN57" i="1" s="1"/>
  <c r="AG55" i="1"/>
  <c r="J39" i="2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<sst xmlns="http://schemas.openxmlformats.org/spreadsheetml/2006/main" count="7347" uniqueCount="1090">
  <si>
    <t>Export Komplet</t>
  </si>
  <si>
    <t>VZ</t>
  </si>
  <si>
    <t>2.0</t>
  </si>
  <si>
    <t>ZAMOK</t>
  </si>
  <si>
    <t>False</t>
  </si>
  <si>
    <t>{cdb252ba-d160-4b63-ae66-d8c51d137c0f}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</si>
  <si>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</si>
  <si>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</si>
  <si>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</si>
  <si>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</si>
  <si>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</si>
  <si>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</si>
  <si>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</si>
  <si>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</si>
  <si>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1803153-01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</si>
  <si>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</si>
  <si>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</si>
  <si>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zab. zař. na trati Olomouc Nová ulice – Olomouc Řepčín</t>
  </si>
  <si>
    <t>0,1</t>
  </si>
  <si>
    <t>KSO:</t>
  </si>
  <si>
    <t/>
  </si>
  <si>
    <t>CC-CZ:</t>
  </si>
  <si>
    <t>1</t>
  </si>
  <si>
    <t>Místo:</t>
  </si>
  <si>
    <t>Olomouc</t>
  </si>
  <si>
    <t>Datum:</t>
  </si>
  <si>
    <t>10</t>
  </si>
  <si>
    <t>100</t>
  </si>
  <si>
    <t>Zadavatel:</t>
  </si>
  <si>
    <t>IČ:</t>
  </si>
  <si>
    <t>Správa železniční dopravní cesty, s.o. - OŘ Olc</t>
  </si>
  <si>
    <t>DIČ:</t>
  </si>
  <si>
    <t>Uchazeč:</t>
  </si>
  <si>
    <t>Vyplň údaj</t>
  </si>
  <si>
    <t>Projektant:</t>
  </si>
  <si>
    <t>SB projekt s.r.o.</t>
  </si>
  <si>
    <t>True</t>
  </si>
  <si>
    <t>Zpracovatel:</t>
  </si>
  <si>
    <t>Poznámka:</t>
  </si>
  <si>
    <t>Soupis prací je sestaven s využitím Cenové soustavy ÚOŽI 2019. Položky, které pochází z této cenové soustavy, jsou ve sloupci 'Cenová soustava' označeny popisem 'ÚOŽI'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</si>
  <si>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</si>
  <si>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</si>
  <si>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</si>
  <si>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</si>
  <si>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</si>
  <si>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</si>
  <si>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</si>
  <si>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</si>
  <si>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</si>
  <si>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</si>
  <si>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</si>
  <si>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</si>
  <si>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</si>
  <si>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</si>
  <si>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</si>
  <si>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</si>
  <si>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</si>
  <si>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</si>
  <si>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</si>
  <si>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</si>
  <si>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</si>
  <si>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</si>
  <si>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</si>
  <si>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</si>
  <si>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</si>
  <si>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</si>
  <si>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</si>
  <si>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</si>
  <si>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</si>
  <si>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</si>
  <si>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</si>
  <si>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</si>
  <si>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</si>
  <si>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</si>
  <si>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</si>
  <si>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</si>
  <si>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</si>
  <si>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</si>
  <si>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</si>
  <si>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</si>
  <si>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Oprava SZZ Olomouc Řepčín</t>
  </si>
  <si>
    <t>PRO</t>
  </si>
  <si>
    <t>{89854d46-28ce-404f-915e-4426d02e7713}</t>
  </si>
  <si>
    <t>2</t>
  </si>
  <si>
    <t>PS 02</t>
  </si>
  <si>
    <t>Zrušení SZZ Olomouc Město</t>
  </si>
  <si>
    <t>{e07af5ae-e580-49b6-830a-a6346e934331}</t>
  </si>
  <si>
    <t>PS 03</t>
  </si>
  <si>
    <t>Oprava SZZ Olomouc Nová ulice</t>
  </si>
  <si>
    <t>{0f552395-cc30-4da7-b546-3f6cff49c8cf}</t>
  </si>
  <si>
    <t>PS 04</t>
  </si>
  <si>
    <t>Oprava PZS km 3,887</t>
  </si>
  <si>
    <t>{e8ae4cd7-91c4-426e-a68e-39e2a456e76b}</t>
  </si>
  <si>
    <t>PS 05</t>
  </si>
  <si>
    <t>Oprava PZS v km 3,650</t>
  </si>
  <si>
    <t>{f816deee-30aa-4056-9ba5-21c400fddddc}</t>
  </si>
  <si>
    <t>PS 06</t>
  </si>
  <si>
    <t>Oprava PZS v km 7,482</t>
  </si>
  <si>
    <t>{def48875-9ea1-49b7-8830-f45d7ada46dd}</t>
  </si>
  <si>
    <t>VRN</t>
  </si>
  <si>
    <t>Vedlejší rozpočtové náklady</t>
  </si>
  <si>
    <t>{2b87a9f3-ea5f-4221-be31-2625e15af623}</t>
  </si>
  <si>
    <t>KRYCÍ LIST SOUPISU PRACÍ</t>
  </si>
  <si>
    <t>Objekt:</t>
  </si>
  <si>
    <t>PS 01 - Oprava SZZ Olomouc Řepčín</t>
  </si>
  <si>
    <t>Ing. Petr Szabo, SB projekt s.r.o.</t>
  </si>
  <si>
    <t xml:space="preserve">Položky rozpočtu jsou pouze orientační, konkrétní položky nejsou součástí projektu stavby. V době zpracování rozpočtu není zpracována realizační dokumentace.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</si>
  <si>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</si>
  <si>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</si>
  <si>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</si>
  <si>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</si>
  <si>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</si>
  <si>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Vnitřní zařízení</t>
  </si>
  <si>
    <t xml:space="preserve">    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</si>
  <si>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</si>
  <si>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</si>
  <si>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</si>
  <si>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</si>
  <si>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</si>
  <si>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</si>
  <si>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</si>
  <si>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</si>
  <si>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</si>
  <si>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</si>
  <si>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</si>
  <si>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</si>
  <si>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</si>
  <si>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</si>
  <si>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</si>
  <si>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</si>
  <si>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</si>
  <si>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Vnitřní zařízení</t>
  </si>
  <si>
    <t>K</t>
  </si>
  <si>
    <t>7494559020</t>
  </si>
  <si>
    <t>Montáž relé paticového včetně patice</t>
  </si>
  <si>
    <t>kus</t>
  </si>
  <si>
    <t>ÚOŽI 2019 01</t>
  </si>
  <si>
    <t>-1011095398</t>
  </si>
  <si>
    <t>M</t>
  </si>
  <si>
    <t>7593330040</t>
  </si>
  <si>
    <t>Výměnné díly Relé NMŠ 1-2000 (HM0404221990407)</t>
  </si>
  <si>
    <t>-79626286</t>
  </si>
  <si>
    <t>7590545272</t>
  </si>
  <si>
    <t>Montáž kabelu NCEY na roštu přes 10 do 48 žil</t>
  </si>
  <si>
    <t>m</t>
  </si>
  <si>
    <t>227597468</t>
  </si>
  <si>
    <t>4</t>
  </si>
  <si>
    <t>7590521734</t>
  </si>
  <si>
    <t>Venkovní vedení kabelová - metalické sítě Neplněné s ochr. vodičem, stíněné TCEKFY 6 P 1,0 D</t>
  </si>
  <si>
    <t>128</t>
  </si>
  <si>
    <t>-1257133983</t>
  </si>
  <si>
    <t>5</t>
  </si>
  <si>
    <t>7590555090</t>
  </si>
  <si>
    <t>Montáž formy pro kabel TCEKY, TCEKE pro vnitřní část RZZ na kabelu 6 P 1,0 a 7 P 1,0 - odstranění pláště na jednom konci kabelu, odstranění izolace z konců žil na svorkovnici, zformování a konečná úprava kabelu, kontrolní a závěrečné měření na kabelu, zapojení po měření, montáž příchytky a štítku kabelové formy</t>
  </si>
  <si>
    <t>-998316068</t>
  </si>
  <si>
    <t>6</t>
  </si>
  <si>
    <t>7593320387</t>
  </si>
  <si>
    <t>Prvky Svorkovnice SV-12 B svorník-špička (CV731169002)</t>
  </si>
  <si>
    <t>-642779106</t>
  </si>
  <si>
    <t>7</t>
  </si>
  <si>
    <t>7590615040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</si>
  <si>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</si>
  <si>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922651004</t>
  </si>
  <si>
    <t>8</t>
  </si>
  <si>
    <t>7590610180</t>
  </si>
  <si>
    <t>Indikační a kolejové desky a ovládací pulty Tlačítko dvoupolohové vratné (CV720769001)</t>
  </si>
  <si>
    <t>1697582357</t>
  </si>
  <si>
    <t>9</t>
  </si>
  <si>
    <t>7590610190</t>
  </si>
  <si>
    <t>Indikační a kolejové desky a ovládací pulty Tlačítko dvoupolohové vratné vytahovací (CV720769002)</t>
  </si>
  <si>
    <t>1458874677</t>
  </si>
  <si>
    <t>7590610210</t>
  </si>
  <si>
    <t>Indikační a kolejové desky a ovládací pulty Tlačítko dvoupolohové nevratné (CV720779001)</t>
  </si>
  <si>
    <t>-1269465169</t>
  </si>
  <si>
    <t>11</t>
  </si>
  <si>
    <t>7590610370</t>
  </si>
  <si>
    <t>Indikační a kolejové desky a ovládací pulty Stínítko rudé  (HM0321720400010)</t>
  </si>
  <si>
    <t>609228592</t>
  </si>
  <si>
    <t>12</t>
  </si>
  <si>
    <t>7590610380</t>
  </si>
  <si>
    <t>Indikační a kolejové desky a ovládací pulty Stínítko zelené  (HM0321720400011)</t>
  </si>
  <si>
    <t>850706080</t>
  </si>
  <si>
    <t>13</t>
  </si>
  <si>
    <t>7590610390</t>
  </si>
  <si>
    <t>Indikační a kolejové desky a ovládací pulty Stínítko modré  (HM0321720400012)</t>
  </si>
  <si>
    <t>729450410</t>
  </si>
  <si>
    <t>14</t>
  </si>
  <si>
    <t>7590610400</t>
  </si>
  <si>
    <t>Indikační a kolejové desky a ovládací pulty Stínítko čiré  (HM0321720400013)</t>
  </si>
  <si>
    <t>1592400282</t>
  </si>
  <si>
    <t>7590610250</t>
  </si>
  <si>
    <t>Indikační a kolejové desky a ovládací pulty Objímka žárovky  (CV720795001)</t>
  </si>
  <si>
    <t>795590826</t>
  </si>
  <si>
    <t>16</t>
  </si>
  <si>
    <t>7593315380</t>
  </si>
  <si>
    <t>Montáž panelu reléového</t>
  </si>
  <si>
    <t>-1583697691</t>
  </si>
  <si>
    <t>17</t>
  </si>
  <si>
    <t>7593310450</t>
  </si>
  <si>
    <t>Konstrukční díly Panel volné vazby úplný  (CV725719003M)</t>
  </si>
  <si>
    <t>-116626816</t>
  </si>
  <si>
    <t>18</t>
  </si>
  <si>
    <t>7593315382</t>
  </si>
  <si>
    <t>Montáž panelu se svorkovnicemi</t>
  </si>
  <si>
    <t>-1585906215</t>
  </si>
  <si>
    <t>19</t>
  </si>
  <si>
    <t>7593310430</t>
  </si>
  <si>
    <t>Konstrukční díly Panel svorkovnicový  (CV725959001)</t>
  </si>
  <si>
    <t>-1795663327</t>
  </si>
  <si>
    <t>20</t>
  </si>
  <si>
    <t>7593315425</t>
  </si>
  <si>
    <t>Zhotovení jednoho zapojení při volné vazbě - naměření vodiče, zatažení a připojení</t>
  </si>
  <si>
    <t>-198564703</t>
  </si>
  <si>
    <t>7492500690</t>
  </si>
  <si>
    <t>Kabely, vodiče, šňůry Cu - nn Vodič jednožílový Cu, plastová izolace H05V-K 1 černý (CYA)</t>
  </si>
  <si>
    <t>-1539989644</t>
  </si>
  <si>
    <t>22</t>
  </si>
  <si>
    <t>7593325100</t>
  </si>
  <si>
    <t>Montáž pojistky zástrčkové pro zabezpečovací zařízení - včetně zapojení a označení</t>
  </si>
  <si>
    <t>-1387932650</t>
  </si>
  <si>
    <t>23</t>
  </si>
  <si>
    <t>7593320126</t>
  </si>
  <si>
    <t>Prvky Pojistka zástrčková 0,5A (CV719039001)</t>
  </si>
  <si>
    <t>-1200433669</t>
  </si>
  <si>
    <t>24</t>
  </si>
  <si>
    <t>7593325110</t>
  </si>
  <si>
    <t>Montáž pásku zdířkového pojistkového - včetně zapojení a označení</t>
  </si>
  <si>
    <t>800690607</t>
  </si>
  <si>
    <t>25</t>
  </si>
  <si>
    <t>7593320099</t>
  </si>
  <si>
    <t>Prvky Pásek zdíř.pro zástrč.poj. 0,5A (CV719029001)</t>
  </si>
  <si>
    <t>-638758728</t>
  </si>
  <si>
    <t>OST</t>
  </si>
  <si>
    <t>Ostatní</t>
  </si>
  <si>
    <t>26</t>
  </si>
  <si>
    <t>7499151050</t>
  </si>
  <si>
    <t>Dokončovací práce manipulace na zařízeních prováděné provozovatelem - manipulace nutné pro další práce zhotovitele na technologickém souboru</t>
  </si>
  <si>
    <t>hod</t>
  </si>
  <si>
    <t>1023770509</t>
  </si>
  <si>
    <t>27</t>
  </si>
  <si>
    <t>7499151040</t>
  </si>
  <si>
    <t>Dokončovací práce zaškolení obsluhy - seznámení obsluhy s funkcemi zařízení včetně odevzdání dokumentace skutečného provedení</t>
  </si>
  <si>
    <t>-127123889</t>
  </si>
  <si>
    <t>28</t>
  </si>
  <si>
    <t>7499151030</t>
  </si>
  <si>
    <t>Dokončovací práce zkušební provoz - včetně prokázání technických a kvalitativních parametrů zařízení</t>
  </si>
  <si>
    <t>119513743</t>
  </si>
  <si>
    <t>29</t>
  </si>
  <si>
    <t>7598095541</t>
  </si>
  <si>
    <t>Vyhotovení protokolu UTZ pro SZZ mechanické do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</si>
  <si>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-1161001837</t>
  </si>
  <si>
    <t>32</t>
  </si>
  <si>
    <t>7598095550</t>
  </si>
  <si>
    <t>Vyhotovení protokolu UTZ pro PZZ bez závor jedna kolej - vykonání prohlídky a zkoušky včetně vyhotovení protokolu podle vyhl. 100/1995 Sb.</t>
  </si>
  <si>
    <t>-389108904</t>
  </si>
  <si>
    <t>33</t>
  </si>
  <si>
    <t>7598095575</t>
  </si>
  <si>
    <t>Vyhotovení protokolu UTZ pro TZZ AH bez hradla pro jednu kolej - vykonání prohlídky a zkoušky včetně vyhotovení protokolu podle vyhl. 100/1995 Sb.</t>
  </si>
  <si>
    <t>Sborník UOŽI 01 2019</t>
  </si>
  <si>
    <t>1188323210</t>
  </si>
  <si>
    <t>31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</si>
  <si>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</si>
  <si>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</si>
  <si>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1439171263</t>
  </si>
  <si>
    <t>PS 02 - Zrušení SZZ Olomouc Město</t>
  </si>
  <si>
    <t>7593317120</t>
  </si>
  <si>
    <t>Demontáž stojanové řady pro 1-3 stojany</t>
  </si>
  <si>
    <t>1994940463</t>
  </si>
  <si>
    <t>7593317360</t>
  </si>
  <si>
    <t>Demontáž stojanu P 67 ze stojanové řady</t>
  </si>
  <si>
    <t>569734736</t>
  </si>
  <si>
    <t>7593317380</t>
  </si>
  <si>
    <t>Demontáž panelu reléového</t>
  </si>
  <si>
    <t>237393758</t>
  </si>
  <si>
    <t>7593317382</t>
  </si>
  <si>
    <t>Demontáž panelu se svorkovnicemi</t>
  </si>
  <si>
    <t>-564353556</t>
  </si>
  <si>
    <t>7593337040</t>
  </si>
  <si>
    <t>Demontáž malorozměrného relé</t>
  </si>
  <si>
    <t>-55968518</t>
  </si>
  <si>
    <t>7593327110</t>
  </si>
  <si>
    <t>Demontáž pásku zdířkového pojistkového</t>
  </si>
  <si>
    <t>-407359122</t>
  </si>
  <si>
    <t>7590127025</t>
  </si>
  <si>
    <t>Demontáž skříně ŠM, PSK, SKP, SPP, KS - včetně odpojení zařízení od kabelových rozvodů</t>
  </si>
  <si>
    <t>-2074271389</t>
  </si>
  <si>
    <t>7590617010</t>
  </si>
  <si>
    <t>Demontáž řídícího pultu jedné sekce - včetně odpojení kabelů</t>
  </si>
  <si>
    <t>-154707467</t>
  </si>
  <si>
    <t>7592907022</t>
  </si>
  <si>
    <t>Demontáž bloku baterie niklokadmiové kapacity přes 200 Ah</t>
  </si>
  <si>
    <t>1509269155</t>
  </si>
  <si>
    <t>7593007012</t>
  </si>
  <si>
    <t>Demontáž dobíječe, usměrňovače, napáječe nástěnného</t>
  </si>
  <si>
    <t>1026887621</t>
  </si>
  <si>
    <t>7591017030</t>
  </si>
  <si>
    <t>Demontáž elektromotorického přestavníku z výhybky s kontrolou jazyků</t>
  </si>
  <si>
    <t>-45500755</t>
  </si>
  <si>
    <t>7590717032</t>
  </si>
  <si>
    <t>Demontáž světelného návěstidla jednostranného stožárového se 2 svítilnami - bez bourání (demontáže) základu</t>
  </si>
  <si>
    <t>904213999</t>
  </si>
  <si>
    <t>7590717034</t>
  </si>
  <si>
    <t>Demontáž světelného návěstidla jednostranného stožárového se 3 svítilnami - bez bourání (demontáže) základu</t>
  </si>
  <si>
    <t>1057888707</t>
  </si>
  <si>
    <t>7590717036</t>
  </si>
  <si>
    <t>Demontáž světelného návěstidla jednostranného stožárového se 4 svítilnami - bez bourání (demontáže) základu</t>
  </si>
  <si>
    <t>646682984</t>
  </si>
  <si>
    <t>7590717122</t>
  </si>
  <si>
    <t>Demontáž světelného návěstidla trpasličího z betonového základu se 2 svítilnami - bez bourání (demontáže) základu</t>
  </si>
  <si>
    <t>1588960019</t>
  </si>
  <si>
    <t>7590717042</t>
  </si>
  <si>
    <t>Demontáž světelného návěstidla jednostranného stožárového s 5 svítilnami - bez bourání (demontáže) základu</t>
  </si>
  <si>
    <t>76845365</t>
  </si>
  <si>
    <t>7590715032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</si>
  <si>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</si>
  <si>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-1027794756</t>
  </si>
  <si>
    <t>7596957020</t>
  </si>
  <si>
    <t>Demontáž betonového základu</t>
  </si>
  <si>
    <t>986558069</t>
  </si>
  <si>
    <t>PS 03 - Oprava SZZ Olomouc Nová ulice</t>
  </si>
  <si>
    <t>-1377148407</t>
  </si>
  <si>
    <t>-578001507</t>
  </si>
  <si>
    <t>-247166321</t>
  </si>
  <si>
    <t>-1371682182</t>
  </si>
  <si>
    <t>-457934584</t>
  </si>
  <si>
    <t>-1180404209</t>
  </si>
  <si>
    <t>-605259231</t>
  </si>
  <si>
    <t>241317849</t>
  </si>
  <si>
    <t>1509618516</t>
  </si>
  <si>
    <t>-124002541</t>
  </si>
  <si>
    <t>-1037235861</t>
  </si>
  <si>
    <t>-1327205752</t>
  </si>
  <si>
    <t>89383527</t>
  </si>
  <si>
    <t>876784150</t>
  </si>
  <si>
    <t>-1521024886</t>
  </si>
  <si>
    <t>1519889993</t>
  </si>
  <si>
    <t>2145297085</t>
  </si>
  <si>
    <t>-102648766</t>
  </si>
  <si>
    <t>78466307</t>
  </si>
  <si>
    <t>-679073859</t>
  </si>
  <si>
    <t>569422799</t>
  </si>
  <si>
    <t>74074922</t>
  </si>
  <si>
    <t>734926555</t>
  </si>
  <si>
    <t>862682364</t>
  </si>
  <si>
    <t>1660216809</t>
  </si>
  <si>
    <t>7590615010</t>
  </si>
  <si>
    <t>Montáž řídícího pultu jedné sekce - vyměření místa, usazení, zatažení kabelů bez jejich zapojení, ochranné pospojování</t>
  </si>
  <si>
    <t>419856269</t>
  </si>
  <si>
    <t>7590525222</t>
  </si>
  <si>
    <t>Montáž kabelu návěstního s jádrem 0,8 mm Cu TCEKEZE do 50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</si>
  <si>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-616354387</t>
  </si>
  <si>
    <t>7590520649</t>
  </si>
  <si>
    <t>Venkovní vedení kabelová - metalické sítě Plněné 4x0,8 TCEPKPFLE 25 x 4 x 0,8</t>
  </si>
  <si>
    <t>1709393003</t>
  </si>
  <si>
    <t>1140215874</t>
  </si>
  <si>
    <t>30</t>
  </si>
  <si>
    <t>564500641</t>
  </si>
  <si>
    <t>-823512902</t>
  </si>
  <si>
    <t>349457071</t>
  </si>
  <si>
    <t>383311964</t>
  </si>
  <si>
    <t>PS 04 - Oprava PZS km 3,887</t>
  </si>
  <si>
    <t xml:space="preserve">    1 - Zemní práce</t>
  </si>
  <si>
    <t xml:space="preserve">    2 - Elektroinstalace</t>
  </si>
  <si>
    <t xml:space="preserve">    3 - Kabelizace</t>
  </si>
  <si>
    <t xml:space="preserve">    5 - Vnitřní zařízení</t>
  </si>
  <si>
    <t xml:space="preserve">    4 - Vnější zařízení</t>
  </si>
  <si>
    <t>Zemní práce</t>
  </si>
  <si>
    <t>5915005030</t>
  </si>
  <si>
    <t>Hloubení rýh nebo jam na železničním spodku III. třídy. Poznámka: 1. V cenách jsou započteny náklady na hloubení a uložení výzisku na terén nebo naložení na dopravní prostředek a uložení na úložišti.</t>
  </si>
  <si>
    <t>m3</t>
  </si>
  <si>
    <t>1241231441</t>
  </si>
  <si>
    <t>PSC</t>
  </si>
  <si>
    <t>Poznámka k souboru cen:_x000D_
1. V cenách jsou započteny náklady na hloubení a uložení výzisku na terén nebo naložení na dopravní prostředek a uložení na úložišti.</t>
  </si>
  <si>
    <t>5915020010</t>
  </si>
  <si>
    <t>Povrchová úprava plochy železničního spodku. Poznámka: 1. V cenách jsou započteny náklady na urovnání a úpravu ploch nebo skládek výzisku kameniva a zeminy s jejich případnou rekultivací.</t>
  </si>
  <si>
    <t>m2</t>
  </si>
  <si>
    <t>-133903933</t>
  </si>
  <si>
    <t>Poznámka k souboru cen:_x000D_
1. V cenách jsou započteny náklady na urovnání a úpravu ploch nebo skládek výzisku kameniva a zeminy s jejich případnou rekultivací.</t>
  </si>
  <si>
    <t>7593505134</t>
  </si>
  <si>
    <t>Zakrytí kabelu resp. trubek výstražnou folií (bez folie)</t>
  </si>
  <si>
    <t>-1422647288</t>
  </si>
  <si>
    <t>7592700640</t>
  </si>
  <si>
    <t>Upozorňovadla, značky Návěsti označující místo na trati Fólie výstražná modrá š34cm  (HM0673909991034)</t>
  </si>
  <si>
    <t>860489931</t>
  </si>
  <si>
    <t>7492756030</t>
  </si>
  <si>
    <t>Pomocné práce pro montáž kabelů vyhledání stávajících kabelů ( měření, sonda ) - v obvodu žel. stanice nebo na na trati včetně provedení sondy</t>
  </si>
  <si>
    <t>512</t>
  </si>
  <si>
    <t>394056589</t>
  </si>
  <si>
    <t>7593505270</t>
  </si>
  <si>
    <t>Montáž kabelového označníku Ball Marker - upevnění kabelového označníku na plášť kabelu upevňovacími prvky</t>
  </si>
  <si>
    <t>-1810712015</t>
  </si>
  <si>
    <t>7590525245</t>
  </si>
  <si>
    <t>Zatažení kabelu do objektu do 9 kg/m - vyčistění přístupu do objektu, odvinutí a zatažení kabelu</t>
  </si>
  <si>
    <t>1944792012</t>
  </si>
  <si>
    <t>Elektroinstalace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</si>
  <si>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</si>
  <si>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</si>
  <si>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1046378813</t>
  </si>
  <si>
    <t>7491600180</t>
  </si>
  <si>
    <t>Uzemnění Vnější Uzemňovací vedení v zemi, páskem FeZn do 120 mm2</t>
  </si>
  <si>
    <t>-329138364</t>
  </si>
  <si>
    <t>7491654012</t>
  </si>
  <si>
    <t>Montáž svorek spojovacích se 3 a více šrouby (typ ST, SJ, SK, SZ, SR01, 02, aj.)</t>
  </si>
  <si>
    <t>-2028603226</t>
  </si>
  <si>
    <t>7491601450</t>
  </si>
  <si>
    <t>Uzemnění Hromosvodné vedení Svorka SR 2b</t>
  </si>
  <si>
    <t>-1358214229</t>
  </si>
  <si>
    <t>7492554010</t>
  </si>
  <si>
    <t>Montáž kabelů 4- a 5-žílových Cu do 16 mm2 - uložení do země, chráničky, na rošty, pod omítku apod.</t>
  </si>
  <si>
    <t>1997868504</t>
  </si>
  <si>
    <t>7492501870</t>
  </si>
  <si>
    <t>Kabely, vodiče, šňůry Cu - nn Kabel silový 4 a 5-žílový Cu, plastová izolace CYKY 4J10 (4Bx10)</t>
  </si>
  <si>
    <t>1991614956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</si>
  <si>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</si>
  <si>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</si>
  <si>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2137612851</t>
  </si>
  <si>
    <t>7590190090</t>
  </si>
  <si>
    <t>Ostatní Svorkovnice kabelová sedmidílná (CV736115005)</t>
  </si>
  <si>
    <t>371176473</t>
  </si>
  <si>
    <t>7492752010</t>
  </si>
  <si>
    <t>Montáž ukončení kabelů nn kabelovou spojkou 3/4/5 - žílové kabely s plastovou izolací do 16 mm2 - včetně odizolování pláště a izolace žil kabelu, včetně ukončení žil a stínění (oko)</t>
  </si>
  <si>
    <t>-251933040</t>
  </si>
  <si>
    <t>7590541289</t>
  </si>
  <si>
    <t>Slaboproudé rozvody, kabely pro přívod a vnitřní instalaci Spojky metalických kabelů a příslušenství Teplem smrštitelná zesílená spojka s hliníkovou kostrou pro tlakované kabely XAGA 1000-160/55-500</t>
  </si>
  <si>
    <t>-1054671451</t>
  </si>
  <si>
    <t>7494152010</t>
  </si>
  <si>
    <t>Montáž prázdných rozvodnic plastových nebo oceloplechových min. IP 55, třída izolace II, rozměru š do 400 mm, v do 400 mm - do zdi, na zeď nebo konstrukci, včetně montáže nosné konstrukce, kotevní, spojovací prvků, provedení zkoušek, dodání atestů, revizní zprávy včetně kusové zkoušky, neobsahuje elektrovýzbroj</t>
  </si>
  <si>
    <t>603837795</t>
  </si>
  <si>
    <t>7494000006</t>
  </si>
  <si>
    <t>Rozvodnicové a rozváděčové skříně Distri Rozvodnicové skříně DistriTon Plastové Nástěnné (IP40) pro nástěnnou montáž, neprůhledné dveře, počet řad 2, počet modulů v řadě 14, krytí IP40, PE+N, barva bílá, materiál: plast</t>
  </si>
  <si>
    <t>-991296643</t>
  </si>
  <si>
    <t>7494351010</t>
  </si>
  <si>
    <t>Montáž jističů (do 10 kA) jednopólových do 20 A</t>
  </si>
  <si>
    <t>-1309013515</t>
  </si>
  <si>
    <t>7494002988</t>
  </si>
  <si>
    <t>Modulární přístroje Jističe do 63 A; 6 kA 1-pólové In 10 A, Ue AC 230 V / DC 72 V, charakteristika B, 1pól, Icn 6 kA</t>
  </si>
  <si>
    <t>1084341453</t>
  </si>
  <si>
    <t>Kabelizace</t>
  </si>
  <si>
    <t>523810454</t>
  </si>
  <si>
    <t>7590520609</t>
  </si>
  <si>
    <t>Venkovní vedení kabelová - metalické sítě Plněné 4x0,8 TCEPKPFLE 5 x 4 x 0,8</t>
  </si>
  <si>
    <t>1071105067</t>
  </si>
  <si>
    <t>7590520659</t>
  </si>
  <si>
    <t>Venkovní vedení kabelová - metalické sítě Plněné 4x0,8 TCEPKPFLE 35 x 4 x 0,8</t>
  </si>
  <si>
    <t>1518515142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</si>
  <si>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</si>
  <si>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</si>
  <si>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-951768576</t>
  </si>
  <si>
    <t>7590521539</t>
  </si>
  <si>
    <t>Venkovní vedení kabelová - metalické sítě Plněné, párované s ochr. vodičem TCEKPFLEY 16 P 1,0 D</t>
  </si>
  <si>
    <t>-642130370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</si>
  <si>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</si>
  <si>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</si>
  <si>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-1253241067</t>
  </si>
  <si>
    <t>7590521549</t>
  </si>
  <si>
    <t>Venkovní vedení kabelová - metalické sítě Plněné, párované s ochr. vodičem TCEKPFLEY 30 P 1,0 D</t>
  </si>
  <si>
    <t>-76429824</t>
  </si>
  <si>
    <t>7590525233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</si>
  <si>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</si>
  <si>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-1780133550</t>
  </si>
  <si>
    <t>7590521554</t>
  </si>
  <si>
    <t>Venkovní vedení kabelová - metalické sítě Plněné, párované s ochr. vodičem TCEKPFLEY 48 P 1,0 D</t>
  </si>
  <si>
    <t>-1479603053</t>
  </si>
  <si>
    <t>7492756020</t>
  </si>
  <si>
    <t>Pomocné práce pro montáž kabelů montáž označovacího štítku na kabel</t>
  </si>
  <si>
    <t>659167091</t>
  </si>
  <si>
    <t>7492756040</t>
  </si>
  <si>
    <t>Pomocné práce pro montáž kabelů zatažení kabelů do chráničky do 4 kg/m</t>
  </si>
  <si>
    <t>1467673707</t>
  </si>
  <si>
    <t>7590555052</t>
  </si>
  <si>
    <t>Montáž formy pro kabel TCEKE, TCEKES do délky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</si>
  <si>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1934524951</t>
  </si>
  <si>
    <t>34</t>
  </si>
  <si>
    <t>7590555062</t>
  </si>
  <si>
    <t>Montáž formy pro kabel TCEKE, TCEKES do délky 0,5 m 35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</si>
  <si>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1129264800</t>
  </si>
  <si>
    <t>35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</si>
  <si>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</si>
  <si>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</si>
  <si>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758518742</t>
  </si>
  <si>
    <t>36</t>
  </si>
  <si>
    <t>7590555144</t>
  </si>
  <si>
    <t>Montáž forma pro kabely TCEKPFLE, TCEKPFLEY, TCEKPFLEZE, TCEKPFLEZY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</si>
  <si>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1965950699</t>
  </si>
  <si>
    <t>37</t>
  </si>
  <si>
    <t>7590555146</t>
  </si>
  <si>
    <t>Montáž forma pro kabely TCEKPFLE, TCEKPFLEY, TCEKPFLEZE, TCEKPFLEZY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</si>
  <si>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-1860265158</t>
  </si>
  <si>
    <t>38</t>
  </si>
  <si>
    <t>7590525414</t>
  </si>
  <si>
    <t>Montáž spojky rovné pro plastové kabely párové rovné o průměru 1,0 mm PE plášť bez pancíře S 1 do 32 žil - přistavení elektrického agregátu, změření izolačního odporu, vlastní montáž spojky, sestavení montážního stojanu, upnutí kabelu do stojanu, spojení žil, svaření spojky, uvolnění kabelu, uložení spojky v jámě</t>
  </si>
  <si>
    <t>930952924</t>
  </si>
  <si>
    <t>39</t>
  </si>
  <si>
    <t>-116530571</t>
  </si>
  <si>
    <t>40</t>
  </si>
  <si>
    <t>7592905022</t>
  </si>
  <si>
    <t>Montáž bloku baterie niklokadmiové kapacity přes 200 Ah - postavení článku, připojení vodičů, ochrana svorek vazelinou, změření napětí, u tekutých baterií kontrola elektrolytu s případným doplněním destilovanou vodou</t>
  </si>
  <si>
    <t>-18626044</t>
  </si>
  <si>
    <t>41</t>
  </si>
  <si>
    <t>557427388</t>
  </si>
  <si>
    <t>42</t>
  </si>
  <si>
    <t>7592910065</t>
  </si>
  <si>
    <t>Baterie Staniční akumulátory NiCd článek 1,2 V/250 Ah C5 s kapsovou elektrodou střednědobý vybíjecí režim, cena včetně spojovacího materiálu a bateriového nosiče či stojanu</t>
  </si>
  <si>
    <t>-1035645992</t>
  </si>
  <si>
    <t>43</t>
  </si>
  <si>
    <t>7593005012</t>
  </si>
  <si>
    <t>Montáž dobíječe, usměrňovače, napáječe nástěnného - včetně připojení vodičů elektrické sítě ss rozvodu a uzemnění, přezkoušení funkce</t>
  </si>
  <si>
    <t>1689211113</t>
  </si>
  <si>
    <t>44</t>
  </si>
  <si>
    <t>370989297</t>
  </si>
  <si>
    <t>45</t>
  </si>
  <si>
    <t>7593000280</t>
  </si>
  <si>
    <t>Dobíječe, usměrňovače, napáječe Usměrňovač D400 G24/125, stacionární oceloplechová skříň 1500x600x600, rozšířená stavová indikace opticky i bezpotenciálově, autoamtické testování baterie, programovatelná nabíjecí automatika.</t>
  </si>
  <si>
    <t>-1807992274</t>
  </si>
  <si>
    <t>46</t>
  </si>
  <si>
    <t>7593315120</t>
  </si>
  <si>
    <t>Montáž stojanové řady pro 1 stojan - sestavení dodané konstrukce, vyměření místa a usazení stojanové řady, montáž ochranných plechů a roštu stojanové řady, ukotvení</t>
  </si>
  <si>
    <t>441270852</t>
  </si>
  <si>
    <t>47</t>
  </si>
  <si>
    <t>-1873896176</t>
  </si>
  <si>
    <t>48</t>
  </si>
  <si>
    <t>7593310880</t>
  </si>
  <si>
    <t>Konstrukční díly Řada stojan. pro 1 stojan 19 polí inov. (HM0404215990311)</t>
  </si>
  <si>
    <t>-1894967976</t>
  </si>
  <si>
    <t>49</t>
  </si>
  <si>
    <t>-1928720792</t>
  </si>
  <si>
    <t>50</t>
  </si>
  <si>
    <t>1682434268</t>
  </si>
  <si>
    <t>51</t>
  </si>
  <si>
    <t>-1083375282</t>
  </si>
  <si>
    <t>52</t>
  </si>
  <si>
    <t>-1879990525</t>
  </si>
  <si>
    <t>53</t>
  </si>
  <si>
    <t>-1518709784</t>
  </si>
  <si>
    <t>54</t>
  </si>
  <si>
    <t>-648434532</t>
  </si>
  <si>
    <t>55</t>
  </si>
  <si>
    <t>-1117100078</t>
  </si>
  <si>
    <t>56</t>
  </si>
  <si>
    <t>-991345538</t>
  </si>
  <si>
    <t>57</t>
  </si>
  <si>
    <t>7590525790</t>
  </si>
  <si>
    <t>Montáž sady svorkovnic WAGO na DIN lištu</t>
  </si>
  <si>
    <t>1768064108</t>
  </si>
  <si>
    <t>58</t>
  </si>
  <si>
    <t>7593311050</t>
  </si>
  <si>
    <t>Konstrukční díly Svorkovnice WAGO 12-ti dílná (CV721225082)</t>
  </si>
  <si>
    <t>1320478376</t>
  </si>
  <si>
    <t>59</t>
  </si>
  <si>
    <t>-118678422</t>
  </si>
  <si>
    <t>60</t>
  </si>
  <si>
    <t>147813389</t>
  </si>
  <si>
    <t>61</t>
  </si>
  <si>
    <t>7494351040</t>
  </si>
  <si>
    <t>Montáž jističů (do 10 kA) tři+N pólových do 20 A</t>
  </si>
  <si>
    <t>-336396444</t>
  </si>
  <si>
    <t>62</t>
  </si>
  <si>
    <t>7494002986</t>
  </si>
  <si>
    <t>Modulární přístroje Jističe do 63 A; 6 kA 1-pólové In 6 A, Ue AC 230 V / DC 72 V, charakteristika B, 1pól, Icn 6 kA</t>
  </si>
  <si>
    <t>1367182220</t>
  </si>
  <si>
    <t>63</t>
  </si>
  <si>
    <t>1991607140</t>
  </si>
  <si>
    <t>64</t>
  </si>
  <si>
    <t>1231142312</t>
  </si>
  <si>
    <t>65</t>
  </si>
  <si>
    <t>7594305020</t>
  </si>
  <si>
    <t>Montáž součástí počítače náprav bleskojistkové svorkovnice</t>
  </si>
  <si>
    <t>546307916</t>
  </si>
  <si>
    <t>66</t>
  </si>
  <si>
    <t>7594300268</t>
  </si>
  <si>
    <t>Počítače náprav Vnitřní prvky PN Frauscher Přepěťová ochrana vyhodnocovací jednotky BSI005</t>
  </si>
  <si>
    <t>-677134247</t>
  </si>
  <si>
    <t>67</t>
  </si>
  <si>
    <t>7594305065</t>
  </si>
  <si>
    <t>Montáž součástí počítače náprav skříně pro bloky šíře 42TE BGT 02</t>
  </si>
  <si>
    <t>-4516502</t>
  </si>
  <si>
    <t>68</t>
  </si>
  <si>
    <t>7594300022</t>
  </si>
  <si>
    <t>Počítače náprav Vnitřní prvky PN AZF Montážní skříňka BGT 02 šíře 42TE</t>
  </si>
  <si>
    <t>536990894</t>
  </si>
  <si>
    <t>69</t>
  </si>
  <si>
    <t>7594305085</t>
  </si>
  <si>
    <t>Montáž součástí počítače náprav drátové formy pro skříň 42TE</t>
  </si>
  <si>
    <t>-1884945312</t>
  </si>
  <si>
    <t>70</t>
  </si>
  <si>
    <t>7594300032</t>
  </si>
  <si>
    <t>Počítače náprav Vnitřní prvky PN AZF Drátová forma pro skříň 42TE</t>
  </si>
  <si>
    <t>669835627</t>
  </si>
  <si>
    <t>71</t>
  </si>
  <si>
    <t>7594305010</t>
  </si>
  <si>
    <t>Montáž součástí počítače náprav vyhodnocovací části</t>
  </si>
  <si>
    <t>-458147241</t>
  </si>
  <si>
    <t>72</t>
  </si>
  <si>
    <t>7594300078</t>
  </si>
  <si>
    <t>Počítače náprav Vnitřní prvky PN ACS 2000 Čítačová jednotka ACB119 GS04</t>
  </si>
  <si>
    <t>-1920667354</t>
  </si>
  <si>
    <t>73</t>
  </si>
  <si>
    <t>7594300084</t>
  </si>
  <si>
    <t>Počítače náprav Vnitřní prvky PN ACS 2000 Vyhodnocovací jednotka IMC003 GS03</t>
  </si>
  <si>
    <t>1998379547</t>
  </si>
  <si>
    <t>74</t>
  </si>
  <si>
    <t>7594300288</t>
  </si>
  <si>
    <t>Počítače náprav Vnitřní prvky PN Frauscher Vyhodnocovací jednotka IMC074 GS03</t>
  </si>
  <si>
    <t>376471703</t>
  </si>
  <si>
    <t>75</t>
  </si>
  <si>
    <t>7594300108</t>
  </si>
  <si>
    <t>Počítače náprav Vnitřní prvky PN ACS 2000 Jednotka jištění SIC006 GS01</t>
  </si>
  <si>
    <t>-2128353191</t>
  </si>
  <si>
    <t>76</t>
  </si>
  <si>
    <t>7594300136</t>
  </si>
  <si>
    <t>Počítače náprav Vnitřní prvky PN ACS 2000 Sběrnicová jednotka ABP002-2 21TE GS02</t>
  </si>
  <si>
    <t>870804946</t>
  </si>
  <si>
    <t>77</t>
  </si>
  <si>
    <t>7491651030</t>
  </si>
  <si>
    <t>Montáž vnitřního uzemnění ochranné pospojování volně nebo pod omítkou vodič Cu 2,5-16 mm2</t>
  </si>
  <si>
    <t>1793002166</t>
  </si>
  <si>
    <t>78</t>
  </si>
  <si>
    <t>7492500020</t>
  </si>
  <si>
    <t>Kabely, vodiče, šňůry Cu - nn Vodič jednožílový Cu, plastová izolace H07V-U 16 žz (CY)</t>
  </si>
  <si>
    <t>1854308088</t>
  </si>
  <si>
    <t>79</t>
  </si>
  <si>
    <t>7592505030</t>
  </si>
  <si>
    <t>Montáž vybavení diagnostického zařízení PZS</t>
  </si>
  <si>
    <t>-1537163152</t>
  </si>
  <si>
    <t>126</t>
  </si>
  <si>
    <t>7593320426</t>
  </si>
  <si>
    <t>Prvky Jednotka časová CJS (CV755139004)</t>
  </si>
  <si>
    <t>-700124467</t>
  </si>
  <si>
    <t>127</t>
  </si>
  <si>
    <t>7593320429</t>
  </si>
  <si>
    <t>Prvky Jednotka časová CJP (CV755139005)</t>
  </si>
  <si>
    <t>38418915</t>
  </si>
  <si>
    <t>Vnější zařízení</t>
  </si>
  <si>
    <t>81</t>
  </si>
  <si>
    <t>7590115005</t>
  </si>
  <si>
    <t>Montáž objektu rozměru do 2,5 x 3,6 m - usazení na základy, zatažení kabelů a zřízení kabelové rezervy, opravný nátěr. Neobsahuje výkop a zához jam</t>
  </si>
  <si>
    <t>-731292454</t>
  </si>
  <si>
    <t>82</t>
  </si>
  <si>
    <t>7590110120</t>
  </si>
  <si>
    <t>Domky, přístřešky Reléový domek - výška 3,10 m - podle zvl. požadavků a předložené dokumentace 3x2 m</t>
  </si>
  <si>
    <t>-1682418581</t>
  </si>
  <si>
    <t>83</t>
  </si>
  <si>
    <t>7590115030</t>
  </si>
  <si>
    <t>Montáž objektu střechy sedlové nebo valbové rel. domku rozměru do 3x3 m</t>
  </si>
  <si>
    <t>-813032775</t>
  </si>
  <si>
    <t>84</t>
  </si>
  <si>
    <t>7590110400</t>
  </si>
  <si>
    <t>Domky, přístřešky Střecha sedlová  rel.domku - podle zvl. požadavků a předložené dokumentace 3x2 m</t>
  </si>
  <si>
    <t>179476671</t>
  </si>
  <si>
    <t>85</t>
  </si>
  <si>
    <t>7592005050</t>
  </si>
  <si>
    <t>Montáž počítacího bodu (senzoru) RSR 180 - uložení a připevnění na určené místo, seřízení polohy, přezkoušení</t>
  </si>
  <si>
    <t>2036550705</t>
  </si>
  <si>
    <t>113</t>
  </si>
  <si>
    <t>7592010102</t>
  </si>
  <si>
    <t>Kolové senzory a snímače počítačů náprav Snímač průjezdu kola RSR 180 (5 m kabel)</t>
  </si>
  <si>
    <t>-1403486551</t>
  </si>
  <si>
    <t>87</t>
  </si>
  <si>
    <t>7594305040</t>
  </si>
  <si>
    <t>Montáž součástí počítače náprav upevňovací kolejnicové čelisti SK 140</t>
  </si>
  <si>
    <t>373220430</t>
  </si>
  <si>
    <t>88</t>
  </si>
  <si>
    <t>7592010166</t>
  </si>
  <si>
    <t>Kolové senzory a snímače počítačů náprav Upevňovací souprava SK140</t>
  </si>
  <si>
    <t>-1297998801</t>
  </si>
  <si>
    <t>89</t>
  </si>
  <si>
    <t>7594305045</t>
  </si>
  <si>
    <t>Montáž součástí počítače náprav AZF upevňovacího šroubu BBK</t>
  </si>
  <si>
    <t>-1979603256</t>
  </si>
  <si>
    <t>90</t>
  </si>
  <si>
    <t>7592010172</t>
  </si>
  <si>
    <t>Kolové senzory a snímače počítačů náprav Připevňovací čep BBK pro upevňovací soupravu SK140</t>
  </si>
  <si>
    <t>pár</t>
  </si>
  <si>
    <t>-446300008</t>
  </si>
  <si>
    <t>91</t>
  </si>
  <si>
    <t>7594305015</t>
  </si>
  <si>
    <t>Montáž součástí počítače náprav neoprénové ochranné hadice se soupravou pro upevnění k pražci</t>
  </si>
  <si>
    <t>1641309920</t>
  </si>
  <si>
    <t>92</t>
  </si>
  <si>
    <t>7592010148</t>
  </si>
  <si>
    <t>Kolové senzory a snímače počítačů náprav Neoprénová ochr.hadice 14,8 m</t>
  </si>
  <si>
    <t>-1744501609</t>
  </si>
  <si>
    <t>93</t>
  </si>
  <si>
    <t>7590145044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</si>
  <si>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</si>
  <si>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1859473925</t>
  </si>
  <si>
    <t>94</t>
  </si>
  <si>
    <t>7590140190</t>
  </si>
  <si>
    <t>Závěry Závěr kabelový UKMP-WM (CV736719001)</t>
  </si>
  <si>
    <t>-1621514322</t>
  </si>
  <si>
    <t>95</t>
  </si>
  <si>
    <t>7592010206</t>
  </si>
  <si>
    <t>Kolové senzory a snímače počítačů náprav Uzemňovací souprava pro KSL-FP</t>
  </si>
  <si>
    <t>1309223704</t>
  </si>
  <si>
    <t>96</t>
  </si>
  <si>
    <t>7590195015</t>
  </si>
  <si>
    <t>Montáž ovládací skříňky přejezdového zařízení na objekt - připevnění skříňky, zatažení kabelu z domku nebo PSK a zapojení na ovládací skříň, ochrana skříňky připojením na hlavní uzemňovací sběrnici v domku nebo na zemnicí svorník PSK</t>
  </si>
  <si>
    <t>999235027</t>
  </si>
  <si>
    <t>97</t>
  </si>
  <si>
    <t>7596915055</t>
  </si>
  <si>
    <t>Montáž telefonního objektu STO do společné přístrojové skříně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</si>
  <si>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-854127547</t>
  </si>
  <si>
    <t>98</t>
  </si>
  <si>
    <t>7590120020</t>
  </si>
  <si>
    <t>Skříně Skříň SKU-S včetně VTO (CV490419004)</t>
  </si>
  <si>
    <t>-1983929978</t>
  </si>
  <si>
    <t>99</t>
  </si>
  <si>
    <t>7596917010</t>
  </si>
  <si>
    <t>Demontáž telefonních objektů TO AŽD 68</t>
  </si>
  <si>
    <t>-2017830946</t>
  </si>
  <si>
    <t>7590197010</t>
  </si>
  <si>
    <t>Demontáž objektu venkovního ovládacího (PZS apod.)</t>
  </si>
  <si>
    <t>1815381566</t>
  </si>
  <si>
    <t>101</t>
  </si>
  <si>
    <t>7590117010</t>
  </si>
  <si>
    <t>Demontáž objektu rozměru do 6,0 x 3,0 m - včetně odpojení zařízení od kabelových rozvodů</t>
  </si>
  <si>
    <t>-2066702480</t>
  </si>
  <si>
    <t>103</t>
  </si>
  <si>
    <t>7594207080</t>
  </si>
  <si>
    <t>Demontáž kolejové skříně TJA, TJAP</t>
  </si>
  <si>
    <t>1888942523</t>
  </si>
  <si>
    <t>114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</si>
  <si>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</si>
  <si>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</si>
  <si>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480268596</t>
  </si>
  <si>
    <t>115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</si>
  <si>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</si>
  <si>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</si>
  <si>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1928478962</t>
  </si>
  <si>
    <t>104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</si>
  <si>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</si>
  <si>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</si>
  <si>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1599626990</t>
  </si>
  <si>
    <t>105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</si>
  <si>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</si>
  <si>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</si>
  <si>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-1080162780</t>
  </si>
  <si>
    <t>106</t>
  </si>
  <si>
    <t>107</t>
  </si>
  <si>
    <t>108</t>
  </si>
  <si>
    <t>116</t>
  </si>
  <si>
    <t>7593310230</t>
  </si>
  <si>
    <t>Konstrukční díly Panel 2.patrový 120 mm pro TEDIS + MD308</t>
  </si>
  <si>
    <t>403759289</t>
  </si>
  <si>
    <t>117</t>
  </si>
  <si>
    <t>7593320574</t>
  </si>
  <si>
    <t>Prvky Kazeta TD328</t>
  </si>
  <si>
    <t>943431476</t>
  </si>
  <si>
    <t>118</t>
  </si>
  <si>
    <t>7593320579</t>
  </si>
  <si>
    <t>Prvky TDCC – řídící jednotka sběrnice</t>
  </si>
  <si>
    <t>-1660649454</t>
  </si>
  <si>
    <t>119</t>
  </si>
  <si>
    <t>7593320585</t>
  </si>
  <si>
    <t>Prvky TDMD – Komunikační modemová jednotka</t>
  </si>
  <si>
    <t>-402342263</t>
  </si>
  <si>
    <t>120</t>
  </si>
  <si>
    <t>7593320588</t>
  </si>
  <si>
    <t>Prvky TDI8s – Jednotka 8 bezpečných digitálních vstupů</t>
  </si>
  <si>
    <t>239304856</t>
  </si>
  <si>
    <t>121</t>
  </si>
  <si>
    <t>7593320594</t>
  </si>
  <si>
    <t>Prvky TDO8 – Jednotka 8 digitálních výstupů</t>
  </si>
  <si>
    <t>-1759135924</t>
  </si>
  <si>
    <t>122</t>
  </si>
  <si>
    <t>7593320576</t>
  </si>
  <si>
    <t>Prvky TBRP - Jednotka napáječe a opakovače sběrnice</t>
  </si>
  <si>
    <t>1320341102</t>
  </si>
  <si>
    <t>123</t>
  </si>
  <si>
    <t>7593320606</t>
  </si>
  <si>
    <t>Prvky TAI8 – Jednotka 8 analogových napěťových vstupů</t>
  </si>
  <si>
    <t>-277673433</t>
  </si>
  <si>
    <t>124</t>
  </si>
  <si>
    <t>7592503010</t>
  </si>
  <si>
    <t>Úprava adresného SW stanice TEDIS, ústředny MEDIS</t>
  </si>
  <si>
    <t>814430900</t>
  </si>
  <si>
    <t>125</t>
  </si>
  <si>
    <t>7598095375</t>
  </si>
  <si>
    <t>Oživení a funkční zkoušení stanice TEDIS - aktivace a konfigurace systému podle příslušné dokumentace</t>
  </si>
  <si>
    <t>-1321550831</t>
  </si>
  <si>
    <t>109</t>
  </si>
  <si>
    <t>-462522350</t>
  </si>
  <si>
    <t>111</t>
  </si>
  <si>
    <t>112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</si>
  <si>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</si>
  <si>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</si>
  <si>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-724453811</t>
  </si>
  <si>
    <t>PS 05 - Oprava PZS v km 3,650</t>
  </si>
  <si>
    <t>1325173016</t>
  </si>
  <si>
    <t>-1457815207</t>
  </si>
  <si>
    <t>-884109105</t>
  </si>
  <si>
    <t>1983382122</t>
  </si>
  <si>
    <t>565596255</t>
  </si>
  <si>
    <t>-1749777324</t>
  </si>
  <si>
    <t>597326869</t>
  </si>
  <si>
    <t>657007324</t>
  </si>
  <si>
    <t>-1230360448</t>
  </si>
  <si>
    <t>485007748</t>
  </si>
  <si>
    <t>-989218782</t>
  </si>
  <si>
    <t>1448831818</t>
  </si>
  <si>
    <t>-201764029</t>
  </si>
  <si>
    <t>42408704</t>
  </si>
  <si>
    <t>-1544913512</t>
  </si>
  <si>
    <t>-83803514</t>
  </si>
  <si>
    <t>-1273718146</t>
  </si>
  <si>
    <t>1056402023</t>
  </si>
  <si>
    <t>-393653815</t>
  </si>
  <si>
    <t>1556275614</t>
  </si>
  <si>
    <t>-1601957084</t>
  </si>
  <si>
    <t>1174363784</t>
  </si>
  <si>
    <t>-996486745</t>
  </si>
  <si>
    <t>1754832321</t>
  </si>
  <si>
    <t>548418116</t>
  </si>
  <si>
    <t>-859835921</t>
  </si>
  <si>
    <t>-416239125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</si>
  <si>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</si>
  <si>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</si>
  <si>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-901040650</t>
  </si>
  <si>
    <t>7590521514</t>
  </si>
  <si>
    <t>Venkovní vedení kabelová - metalické sítě Plněné, párované s ochr. vodičem TCEKPFLEY 3 P 1,0 D</t>
  </si>
  <si>
    <t>-1256821887</t>
  </si>
  <si>
    <t>7590521529</t>
  </si>
  <si>
    <t>Venkovní vedení kabelová - metalické sítě Plněné, párované s ochr. vodičem TCEKPFLEY 7 P 1,0 D</t>
  </si>
  <si>
    <t>-320511032</t>
  </si>
  <si>
    <t>703555051</t>
  </si>
  <si>
    <t>-902996909</t>
  </si>
  <si>
    <t>-1856376331</t>
  </si>
  <si>
    <t>-1176483266</t>
  </si>
  <si>
    <t>969396868</t>
  </si>
  <si>
    <t>-1401720058</t>
  </si>
  <si>
    <t>963126107</t>
  </si>
  <si>
    <t>-1002989292</t>
  </si>
  <si>
    <t>353221102</t>
  </si>
  <si>
    <t>1679979413</t>
  </si>
  <si>
    <t>-440392069</t>
  </si>
  <si>
    <t>-2109149432</t>
  </si>
  <si>
    <t>-1530622303</t>
  </si>
  <si>
    <t>-2123192171</t>
  </si>
  <si>
    <t>-1867206366</t>
  </si>
  <si>
    <t>1487536844</t>
  </si>
  <si>
    <t>-44857690</t>
  </si>
  <si>
    <t>1927734004</t>
  </si>
  <si>
    <t>523205446</t>
  </si>
  <si>
    <t>2125230252</t>
  </si>
  <si>
    <t>-2128758118</t>
  </si>
  <si>
    <t>1855770539</t>
  </si>
  <si>
    <t>-1800835273</t>
  </si>
  <si>
    <t>1849794300</t>
  </si>
  <si>
    <t>86</t>
  </si>
  <si>
    <t>-289896734</t>
  </si>
  <si>
    <t>-245306868</t>
  </si>
  <si>
    <t>-693707730</t>
  </si>
  <si>
    <t>-625477070</t>
  </si>
  <si>
    <t>563699227</t>
  </si>
  <si>
    <t>-109928888</t>
  </si>
  <si>
    <t>448729031</t>
  </si>
  <si>
    <t>689591291</t>
  </si>
  <si>
    <t>80</t>
  </si>
  <si>
    <t>PS 06 - Oprava PZS v km 7,482</t>
  </si>
  <si>
    <t>-1070445027</t>
  </si>
  <si>
    <t>1504582243</t>
  </si>
  <si>
    <t>1432964304</t>
  </si>
  <si>
    <t>-1373345641</t>
  </si>
  <si>
    <t>-1488066723</t>
  </si>
  <si>
    <t>2087265148</t>
  </si>
  <si>
    <t>-1749629908</t>
  </si>
  <si>
    <t>-320560464</t>
  </si>
  <si>
    <t>2071561242</t>
  </si>
  <si>
    <t>-483509680</t>
  </si>
  <si>
    <t>940692638</t>
  </si>
  <si>
    <t>-27138710</t>
  </si>
  <si>
    <t>1995638452</t>
  </si>
  <si>
    <t>-1649367651</t>
  </si>
  <si>
    <t>-1803926423</t>
  </si>
  <si>
    <t>-1505842976</t>
  </si>
  <si>
    <t>331420139</t>
  </si>
  <si>
    <t>-1817751323</t>
  </si>
  <si>
    <t>1598690533</t>
  </si>
  <si>
    <t>-407286903</t>
  </si>
  <si>
    <t>659496908</t>
  </si>
  <si>
    <t>-615007329</t>
  </si>
  <si>
    <t>-1603680344</t>
  </si>
  <si>
    <t>VRN - Vedlejší rozpočtové náklady</t>
  </si>
  <si>
    <t>022101001</t>
  </si>
  <si>
    <t>Geodetické práce Geodetické práce před opravou</t>
  </si>
  <si>
    <t>%</t>
  </si>
  <si>
    <t>1345963766</t>
  </si>
  <si>
    <t>022101011</t>
  </si>
  <si>
    <t>Geodetické práce Geodetické práce v průběhu opravy</t>
  </si>
  <si>
    <t>-342720680</t>
  </si>
  <si>
    <t>022101021</t>
  </si>
  <si>
    <t>Geodetické práce Geodetické práce po ukončení opravy</t>
  </si>
  <si>
    <t>-1984832697</t>
  </si>
  <si>
    <t>023101031</t>
  </si>
  <si>
    <t>Projektové práce Projektové práce v rozsahu ZRN (vyjma dále jmenované práce) přes 5 do 20 mil. Kč</t>
  </si>
  <si>
    <t>815293840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</si>
  <si>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</si>
  <si>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</si>
  <si>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-1744292776</t>
  </si>
  <si>
    <t>Poznámka k souboru cen:_x000D_
V sazbě jsou obsaženy náklady na zaměření a vyhotovení dokumentace skutečného provedení elektrických zařízení dle vyhlášky 146/2008 Sb. včetně zpracování dat v digitální podobě v otevřené formě a její předání objednateli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</si>
  <si>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</si>
  <si>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</si>
  <si>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941568569</t>
  </si>
  <si>
    <t>033121001</t>
  </si>
  <si>
    <t>Provozní vlivy Rušení prací železničním provozem širá trať nebo dopravny s kolejovým rozvětvením s počtem vlaků za směnu 8,5 hod. do 25</t>
  </si>
  <si>
    <t>-427052848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</si>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</sst>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6" fillId="4" borderId="9" xfId="0" applyFont="1" applyFill="1" applyBorder="1" applyAlignment="1" applyProtection="1">
      <alignment horizontal="center" vertical="center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3" fillId="0" borderId="15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  <protection locked="0"/>
    </xf>
    <xf numFmtId="0" fontId="16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5" fillId="0" borderId="13" xfId="0" applyNumberFormat="1" applyFont="1" applyBorder="1" applyAlignment="1" applyProtection="1"/>
    <xf numFmtId="166" fontId="25" fillId="0" borderId="14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6" fillId="0" borderId="23" xfId="0" applyFont="1" applyBorder="1" applyAlignment="1" applyProtection="1">
      <alignment horizontal="center" vertical="center"/>
    </xf>
    <xf numFmtId="49" fontId="26" fillId="0" borderId="23" xfId="0" applyNumberFormat="1" applyFont="1" applyBorder="1" applyAlignment="1" applyProtection="1">
      <alignment horizontal="left" vertical="center" wrapText="1"/>
    </xf>
    <xf numFmtId="0" fontId="26" fillId="0" borderId="23" xfId="0" applyFont="1" applyBorder="1" applyAlignment="1" applyProtection="1">
      <alignment horizontal="left" vertical="center" wrapText="1"/>
    </xf>
    <xf numFmtId="0" fontId="26" fillId="0" borderId="23" xfId="0" applyFont="1" applyBorder="1" applyAlignment="1" applyProtection="1">
      <alignment horizontal="center" vertical="center" wrapText="1"/>
    </xf>
    <xf numFmtId="167" fontId="26" fillId="0" borderId="23" xfId="0" applyNumberFormat="1" applyFont="1" applyBorder="1" applyAlignment="1" applyProtection="1">
      <alignment vertical="center"/>
    </xf>
    <xf numFmtId="4" fontId="26" fillId="2" borderId="23" xfId="0" applyNumberFormat="1" applyFont="1" applyFill="1" applyBorder="1" applyAlignment="1" applyProtection="1">
      <alignment vertical="center"/>
      <protection locked="0"/>
    </xf>
    <xf numFmtId="4" fontId="26" fillId="0" borderId="23" xfId="0" applyNumberFormat="1" applyFont="1" applyBorder="1" applyAlignment="1" applyProtection="1">
      <alignment vertical="center"/>
    </xf>
    <xf numFmtId="0" fontId="26" fillId="0" borderId="4" xfId="0" applyFont="1" applyBorder="1" applyAlignment="1">
      <alignment vertical="center"/>
    </xf>
    <xf numFmtId="0" fontId="26" fillId="2" borderId="15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29" fillId="0" borderId="24" xfId="0" applyFont="1" applyBorder="1" applyAlignment="1">
      <alignment vertical="center" wrapText="1"/>
    </xf>
    <xf numFmtId="0" fontId="29" fillId="0" borderId="25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27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49" fontId="32" fillId="0" borderId="1" xfId="0" applyNumberFormat="1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33" fillId="0" borderId="29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29" fillId="0" borderId="1" xfId="0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24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0" fontId="29" fillId="0" borderId="26" xfId="0" applyFont="1" applyBorder="1" applyAlignment="1">
      <alignment horizontal="left" vertical="center"/>
    </xf>
    <xf numFmtId="0" fontId="29" fillId="0" borderId="27" xfId="0" applyFont="1" applyBorder="1" applyAlignment="1">
      <alignment horizontal="left" vertical="center"/>
    </xf>
    <xf numFmtId="0" fontId="29" fillId="0" borderId="28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31" fillId="0" borderId="29" xfId="0" applyFont="1" applyBorder="1" applyAlignment="1">
      <alignment horizontal="center" vertical="center"/>
    </xf>
    <xf numFmtId="0" fontId="34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2" fillId="0" borderId="27" xfId="0" applyFont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center" vertical="center"/>
    </xf>
    <xf numFmtId="0" fontId="29" fillId="0" borderId="30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29" fillId="0" borderId="3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25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29" fillId="0" borderId="27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/>
    </xf>
    <xf numFmtId="0" fontId="32" fillId="0" borderId="30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center" vertical="top"/>
    </xf>
    <xf numFmtId="0" fontId="32" fillId="0" borderId="30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4" fillId="0" borderId="0" xfId="0" applyFont="1" applyAlignment="1">
      <alignment vertical="center"/>
    </xf>
    <xf numFmtId="0" fontId="31" fillId="0" borderId="1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1" fillId="0" borderId="29" xfId="0" applyFont="1" applyBorder="1" applyAlignment="1">
      <alignment horizontal="left"/>
    </xf>
    <xf numFmtId="0" fontId="34" fillId="0" borderId="29" xfId="0" applyFont="1" applyBorder="1" applyAlignment="1"/>
    <xf numFmtId="0" fontId="29" fillId="0" borderId="27" xfId="0" applyFont="1" applyBorder="1" applyAlignment="1">
      <alignment vertical="top"/>
    </xf>
    <xf numFmtId="0" fontId="29" fillId="0" borderId="28" xfId="0" applyFont="1" applyBorder="1" applyAlignment="1">
      <alignment vertical="top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top"/>
    </xf>
    <xf numFmtId="0" fontId="29" fillId="0" borderId="30" xfId="0" applyFont="1" applyBorder="1" applyAlignment="1">
      <alignment vertical="top"/>
    </xf>
    <xf numFmtId="0" fontId="29" fillId="0" borderId="29" xfId="0" applyFont="1" applyBorder="1" applyAlignment="1">
      <alignment vertical="top"/>
    </xf>
    <xf numFmtId="0" fontId="29" fillId="0" borderId="31" xfId="0" applyFont="1" applyBorder="1" applyAlignment="1">
      <alignment vertical="top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8" xfId="0" applyFont="1" applyFill="1" applyBorder="1" applyAlignment="1" applyProtection="1">
      <alignment horizontal="center" vertical="center"/>
    </xf>
    <xf numFmtId="0" fontId="21" fillId="0" borderId="0" xfId="0" applyFont="1" applyAlignment="1" applyProtection="1">
      <alignment horizontal="left" vertical="center" wrapText="1"/>
    </xf>
    <xf numFmtId="0" fontId="16" fillId="4" borderId="8" xfId="0" applyFont="1" applyFill="1" applyBorder="1" applyAlignment="1" applyProtection="1">
      <alignment horizontal="right"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left" vertical="center"/>
    </xf>
    <xf numFmtId="0" fontId="31" fillId="0" borderId="29" xfId="0" applyFont="1" applyBorder="1" applyAlignment="1">
      <alignment horizontal="left"/>
    </xf>
    <xf numFmtId="0" fontId="30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/>
    </xf>
    <xf numFmtId="0" fontId="31" fillId="0" borderId="29" xfId="0" applyFont="1" applyBorder="1" applyAlignment="1">
      <alignment horizontal="left" wrapText="1"/>
    </xf>
    <xf numFmtId="49" fontId="3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3"/>
  <sheetViews>
    <sheetView showGridLines="0" tabSelected="1" workbookViewId="0">
      <selection activeCell="AN8" sqref="AN8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89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301" t="s">
        <v>14</v>
      </c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  <c r="AE5" s="302"/>
      <c r="AF5" s="302"/>
      <c r="AG5" s="302"/>
      <c r="AH5" s="302"/>
      <c r="AI5" s="302"/>
      <c r="AJ5" s="302"/>
      <c r="AK5" s="302"/>
      <c r="AL5" s="302"/>
      <c r="AM5" s="302"/>
      <c r="AN5" s="302"/>
      <c r="AO5" s="302"/>
      <c r="AP5" s="18"/>
      <c r="AQ5" s="18"/>
      <c r="AR5" s="16"/>
      <c r="BE5" s="281" t="s">
        <v>15</v>
      </c>
      <c r="BS5" s="13" t="s">
        <v>6</v>
      </c>
    </row>
    <row r="6" spans="1:74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303" t="s">
        <v>17</v>
      </c>
      <c r="L6" s="302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2"/>
      <c r="AA6" s="302"/>
      <c r="AB6" s="302"/>
      <c r="AC6" s="302"/>
      <c r="AD6" s="302"/>
      <c r="AE6" s="302"/>
      <c r="AF6" s="302"/>
      <c r="AG6" s="302"/>
      <c r="AH6" s="302"/>
      <c r="AI6" s="302"/>
      <c r="AJ6" s="302"/>
      <c r="AK6" s="302"/>
      <c r="AL6" s="302"/>
      <c r="AM6" s="302"/>
      <c r="AN6" s="302"/>
      <c r="AO6" s="302"/>
      <c r="AP6" s="18"/>
      <c r="AQ6" s="18"/>
      <c r="AR6" s="16"/>
      <c r="BE6" s="282"/>
      <c r="BS6" s="13" t="s">
        <v>18</v>
      </c>
    </row>
    <row r="7" spans="1:74" ht="12" customHeight="1">
      <c r="B7" s="17"/>
      <c r="C7" s="18"/>
      <c r="D7" s="25" t="s">
        <v>19</v>
      </c>
      <c r="E7" s="18"/>
      <c r="F7" s="18"/>
      <c r="G7" s="18"/>
      <c r="H7" s="18"/>
      <c r="I7" s="18"/>
      <c r="J7" s="18"/>
      <c r="K7" s="23" t="s">
        <v>20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21</v>
      </c>
      <c r="AL7" s="18"/>
      <c r="AM7" s="18"/>
      <c r="AN7" s="23" t="s">
        <v>20</v>
      </c>
      <c r="AO7" s="18"/>
      <c r="AP7" s="18"/>
      <c r="AQ7" s="18"/>
      <c r="AR7" s="16"/>
      <c r="BE7" s="282"/>
      <c r="BS7" s="13" t="s">
        <v>22</v>
      </c>
    </row>
    <row r="8" spans="1:74" ht="12" customHeight="1">
      <c r="B8" s="17"/>
      <c r="C8" s="18"/>
      <c r="D8" s="25" t="s">
        <v>23</v>
      </c>
      <c r="E8" s="18"/>
      <c r="F8" s="18"/>
      <c r="G8" s="18"/>
      <c r="H8" s="18"/>
      <c r="I8" s="18"/>
      <c r="J8" s="18"/>
      <c r="K8" s="23" t="s">
        <v>24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25</v>
      </c>
      <c r="AL8" s="18"/>
      <c r="AM8" s="18"/>
      <c r="AN8" s="26"/>
      <c r="AO8" s="18"/>
      <c r="AP8" s="18"/>
      <c r="AQ8" s="18"/>
      <c r="AR8" s="16"/>
      <c r="BE8" s="282"/>
      <c r="BS8" s="13" t="s">
        <v>26</v>
      </c>
    </row>
    <row r="9" spans="1:74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82"/>
      <c r="BS9" s="13" t="s">
        <v>27</v>
      </c>
    </row>
    <row r="10" spans="1:74" ht="12" customHeight="1">
      <c r="B10" s="17"/>
      <c r="C10" s="18"/>
      <c r="D10" s="25" t="s">
        <v>28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29</v>
      </c>
      <c r="AL10" s="18"/>
      <c r="AM10" s="18"/>
      <c r="AN10" s="23" t="s">
        <v>20</v>
      </c>
      <c r="AO10" s="18"/>
      <c r="AP10" s="18"/>
      <c r="AQ10" s="18"/>
      <c r="AR10" s="16"/>
      <c r="BE10" s="282"/>
      <c r="BS10" s="13" t="s">
        <v>18</v>
      </c>
    </row>
    <row r="11" spans="1:74" ht="18.399999999999999" customHeight="1">
      <c r="B11" s="17"/>
      <c r="C11" s="18"/>
      <c r="D11" s="18"/>
      <c r="E11" s="23" t="s">
        <v>30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31</v>
      </c>
      <c r="AL11" s="18"/>
      <c r="AM11" s="18"/>
      <c r="AN11" s="23" t="s">
        <v>20</v>
      </c>
      <c r="AO11" s="18"/>
      <c r="AP11" s="18"/>
      <c r="AQ11" s="18"/>
      <c r="AR11" s="16"/>
      <c r="BE11" s="282"/>
      <c r="BS11" s="13" t="s">
        <v>18</v>
      </c>
    </row>
    <row r="12" spans="1:74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82"/>
      <c r="BS12" s="13" t="s">
        <v>18</v>
      </c>
    </row>
    <row r="13" spans="1:74" ht="12" customHeight="1">
      <c r="B13" s="17"/>
      <c r="C13" s="18"/>
      <c r="D13" s="25" t="s">
        <v>32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29</v>
      </c>
      <c r="AL13" s="18"/>
      <c r="AM13" s="18"/>
      <c r="AN13" s="27" t="s">
        <v>33</v>
      </c>
      <c r="AO13" s="18"/>
      <c r="AP13" s="18"/>
      <c r="AQ13" s="18"/>
      <c r="AR13" s="16"/>
      <c r="BE13" s="282"/>
      <c r="BS13" s="13" t="s">
        <v>18</v>
      </c>
    </row>
    <row r="14" spans="1:74" ht="11.25">
      <c r="B14" s="17"/>
      <c r="C14" s="18"/>
      <c r="D14" s="18"/>
      <c r="E14" s="304" t="s">
        <v>33</v>
      </c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25" t="s">
        <v>31</v>
      </c>
      <c r="AL14" s="18"/>
      <c r="AM14" s="18"/>
      <c r="AN14" s="27" t="s">
        <v>33</v>
      </c>
      <c r="AO14" s="18"/>
      <c r="AP14" s="18"/>
      <c r="AQ14" s="18"/>
      <c r="AR14" s="16"/>
      <c r="BE14" s="282"/>
      <c r="BS14" s="13" t="s">
        <v>18</v>
      </c>
    </row>
    <row r="15" spans="1:74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82"/>
      <c r="BS15" s="13" t="s">
        <v>4</v>
      </c>
    </row>
    <row r="16" spans="1:74" ht="12" customHeight="1">
      <c r="B16" s="17"/>
      <c r="C16" s="18"/>
      <c r="D16" s="25" t="s">
        <v>34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29</v>
      </c>
      <c r="AL16" s="18"/>
      <c r="AM16" s="18"/>
      <c r="AN16" s="23" t="s">
        <v>20</v>
      </c>
      <c r="AO16" s="18"/>
      <c r="AP16" s="18"/>
      <c r="AQ16" s="18"/>
      <c r="AR16" s="16"/>
      <c r="BE16" s="282"/>
      <c r="BS16" s="13" t="s">
        <v>4</v>
      </c>
    </row>
    <row r="17" spans="2:71" ht="18.399999999999999" customHeight="1">
      <c r="B17" s="17"/>
      <c r="C17" s="18"/>
      <c r="D17" s="18"/>
      <c r="E17" s="23" t="s">
        <v>35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31</v>
      </c>
      <c r="AL17" s="18"/>
      <c r="AM17" s="18"/>
      <c r="AN17" s="23" t="s">
        <v>20</v>
      </c>
      <c r="AO17" s="18"/>
      <c r="AP17" s="18"/>
      <c r="AQ17" s="18"/>
      <c r="AR17" s="16"/>
      <c r="BE17" s="282"/>
      <c r="BS17" s="13" t="s">
        <v>36</v>
      </c>
    </row>
    <row r="18" spans="2:7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82"/>
      <c r="BS18" s="13" t="s">
        <v>6</v>
      </c>
    </row>
    <row r="19" spans="2:71" ht="12" customHeight="1">
      <c r="B19" s="17"/>
      <c r="C19" s="18"/>
      <c r="D19" s="25" t="s">
        <v>37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29</v>
      </c>
      <c r="AL19" s="18"/>
      <c r="AM19" s="18"/>
      <c r="AN19" s="23" t="s">
        <v>20</v>
      </c>
      <c r="AO19" s="18"/>
      <c r="AP19" s="18"/>
      <c r="AQ19" s="18"/>
      <c r="AR19" s="16"/>
      <c r="BE19" s="282"/>
      <c r="BS19" s="13" t="s">
        <v>6</v>
      </c>
    </row>
    <row r="20" spans="2:71" ht="18.399999999999999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31</v>
      </c>
      <c r="AL20" s="18"/>
      <c r="AM20" s="18"/>
      <c r="AN20" s="23" t="s">
        <v>20</v>
      </c>
      <c r="AO20" s="18"/>
      <c r="AP20" s="18"/>
      <c r="AQ20" s="18"/>
      <c r="AR20" s="16"/>
      <c r="BE20" s="282"/>
      <c r="BS20" s="13" t="s">
        <v>4</v>
      </c>
    </row>
    <row r="21" spans="2:7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82"/>
    </row>
    <row r="22" spans="2:71" ht="12" customHeight="1">
      <c r="B22" s="17"/>
      <c r="C22" s="18"/>
      <c r="D22" s="25" t="s">
        <v>38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82"/>
    </row>
    <row r="23" spans="2:71" ht="45" customHeight="1">
      <c r="B23" s="17"/>
      <c r="C23" s="18"/>
      <c r="D23" s="18"/>
      <c r="E23" s="306" t="s">
        <v>39</v>
      </c>
      <c r="F23" s="306"/>
      <c r="G23" s="306"/>
      <c r="H23" s="306"/>
      <c r="I23" s="306"/>
      <c r="J23" s="306"/>
      <c r="K23" s="306"/>
      <c r="L23" s="306"/>
      <c r="M23" s="306"/>
      <c r="N23" s="306"/>
      <c r="O23" s="306"/>
      <c r="P23" s="306"/>
      <c r="Q23" s="306"/>
      <c r="R23" s="306"/>
      <c r="S23" s="306"/>
      <c r="T23" s="306"/>
      <c r="U23" s="306"/>
      <c r="V23" s="306"/>
      <c r="W23" s="306"/>
      <c r="X23" s="306"/>
      <c r="Y23" s="306"/>
      <c r="Z23" s="306"/>
      <c r="AA23" s="306"/>
      <c r="AB23" s="306"/>
      <c r="AC23" s="306"/>
      <c r="AD23" s="306"/>
      <c r="AE23" s="306"/>
      <c r="AF23" s="306"/>
      <c r="AG23" s="306"/>
      <c r="AH23" s="306"/>
      <c r="AI23" s="306"/>
      <c r="AJ23" s="306"/>
      <c r="AK23" s="306"/>
      <c r="AL23" s="306"/>
      <c r="AM23" s="306"/>
      <c r="AN23" s="306"/>
      <c r="AO23" s="18"/>
      <c r="AP23" s="18"/>
      <c r="AQ23" s="18"/>
      <c r="AR23" s="16"/>
      <c r="BE23" s="282"/>
    </row>
    <row r="24" spans="2:7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82"/>
    </row>
    <row r="25" spans="2:7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82"/>
    </row>
    <row r="26" spans="2:71" s="1" customFormat="1" ht="25.9" customHeight="1">
      <c r="B26" s="30"/>
      <c r="C26" s="31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83">
        <f>ROUND(AG54,2)</f>
        <v>0</v>
      </c>
      <c r="AL26" s="284"/>
      <c r="AM26" s="284"/>
      <c r="AN26" s="284"/>
      <c r="AO26" s="284"/>
      <c r="AP26" s="31"/>
      <c r="AQ26" s="31"/>
      <c r="AR26" s="34"/>
      <c r="BE26" s="282"/>
    </row>
    <row r="27" spans="2:71" s="1" customFormat="1" ht="6.95" customHeight="1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282"/>
    </row>
    <row r="28" spans="2:71" s="1" customFormat="1" ht="11.25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07" t="s">
        <v>41</v>
      </c>
      <c r="M28" s="307"/>
      <c r="N28" s="307"/>
      <c r="O28" s="307"/>
      <c r="P28" s="307"/>
      <c r="Q28" s="31"/>
      <c r="R28" s="31"/>
      <c r="S28" s="31"/>
      <c r="T28" s="31"/>
      <c r="U28" s="31"/>
      <c r="V28" s="31"/>
      <c r="W28" s="307" t="s">
        <v>42</v>
      </c>
      <c r="X28" s="307"/>
      <c r="Y28" s="307"/>
      <c r="Z28" s="307"/>
      <c r="AA28" s="307"/>
      <c r="AB28" s="307"/>
      <c r="AC28" s="307"/>
      <c r="AD28" s="307"/>
      <c r="AE28" s="307"/>
      <c r="AF28" s="31"/>
      <c r="AG28" s="31"/>
      <c r="AH28" s="31"/>
      <c r="AI28" s="31"/>
      <c r="AJ28" s="31"/>
      <c r="AK28" s="307" t="s">
        <v>43</v>
      </c>
      <c r="AL28" s="307"/>
      <c r="AM28" s="307"/>
      <c r="AN28" s="307"/>
      <c r="AO28" s="307"/>
      <c r="AP28" s="31"/>
      <c r="AQ28" s="31"/>
      <c r="AR28" s="34"/>
      <c r="BE28" s="282"/>
    </row>
    <row r="29" spans="2:71" s="2" customFormat="1" ht="14.45" customHeight="1">
      <c r="B29" s="35"/>
      <c r="C29" s="36"/>
      <c r="D29" s="25" t="s">
        <v>44</v>
      </c>
      <c r="E29" s="36"/>
      <c r="F29" s="25" t="s">
        <v>45</v>
      </c>
      <c r="G29" s="36"/>
      <c r="H29" s="36"/>
      <c r="I29" s="36"/>
      <c r="J29" s="36"/>
      <c r="K29" s="36"/>
      <c r="L29" s="308">
        <v>0.21</v>
      </c>
      <c r="M29" s="280"/>
      <c r="N29" s="280"/>
      <c r="O29" s="280"/>
      <c r="P29" s="280"/>
      <c r="Q29" s="36"/>
      <c r="R29" s="36"/>
      <c r="S29" s="36"/>
      <c r="T29" s="36"/>
      <c r="U29" s="36"/>
      <c r="V29" s="36"/>
      <c r="W29" s="279">
        <f>ROUND(AZ54, 2)</f>
        <v>0</v>
      </c>
      <c r="X29" s="280"/>
      <c r="Y29" s="280"/>
      <c r="Z29" s="280"/>
      <c r="AA29" s="280"/>
      <c r="AB29" s="280"/>
      <c r="AC29" s="280"/>
      <c r="AD29" s="280"/>
      <c r="AE29" s="280"/>
      <c r="AF29" s="36"/>
      <c r="AG29" s="36"/>
      <c r="AH29" s="36"/>
      <c r="AI29" s="36"/>
      <c r="AJ29" s="36"/>
      <c r="AK29" s="279">
        <f>ROUND(AV54, 2)</f>
        <v>0</v>
      </c>
      <c r="AL29" s="280"/>
      <c r="AM29" s="280"/>
      <c r="AN29" s="280"/>
      <c r="AO29" s="280"/>
      <c r="AP29" s="36"/>
      <c r="AQ29" s="36"/>
      <c r="AR29" s="37"/>
      <c r="BE29" s="282"/>
    </row>
    <row r="30" spans="2:71" s="2" customFormat="1" ht="14.45" customHeight="1">
      <c r="B30" s="35"/>
      <c r="C30" s="36"/>
      <c r="D30" s="36"/>
      <c r="E30" s="36"/>
      <c r="F30" s="25" t="s">
        <v>46</v>
      </c>
      <c r="G30" s="36"/>
      <c r="H30" s="36"/>
      <c r="I30" s="36"/>
      <c r="J30" s="36"/>
      <c r="K30" s="36"/>
      <c r="L30" s="308">
        <v>0.15</v>
      </c>
      <c r="M30" s="280"/>
      <c r="N30" s="280"/>
      <c r="O30" s="280"/>
      <c r="P30" s="280"/>
      <c r="Q30" s="36"/>
      <c r="R30" s="36"/>
      <c r="S30" s="36"/>
      <c r="T30" s="36"/>
      <c r="U30" s="36"/>
      <c r="V30" s="36"/>
      <c r="W30" s="279">
        <f>ROUND(BA54, 2)</f>
        <v>0</v>
      </c>
      <c r="X30" s="280"/>
      <c r="Y30" s="280"/>
      <c r="Z30" s="280"/>
      <c r="AA30" s="280"/>
      <c r="AB30" s="280"/>
      <c r="AC30" s="280"/>
      <c r="AD30" s="280"/>
      <c r="AE30" s="280"/>
      <c r="AF30" s="36"/>
      <c r="AG30" s="36"/>
      <c r="AH30" s="36"/>
      <c r="AI30" s="36"/>
      <c r="AJ30" s="36"/>
      <c r="AK30" s="279">
        <f>ROUND(AW54, 2)</f>
        <v>0</v>
      </c>
      <c r="AL30" s="280"/>
      <c r="AM30" s="280"/>
      <c r="AN30" s="280"/>
      <c r="AO30" s="280"/>
      <c r="AP30" s="36"/>
      <c r="AQ30" s="36"/>
      <c r="AR30" s="37"/>
      <c r="BE30" s="282"/>
    </row>
    <row r="31" spans="2:71" s="2" customFormat="1" ht="14.45" hidden="1" customHeight="1">
      <c r="B31" s="35"/>
      <c r="C31" s="36"/>
      <c r="D31" s="36"/>
      <c r="E31" s="36"/>
      <c r="F31" s="25" t="s">
        <v>47</v>
      </c>
      <c r="G31" s="36"/>
      <c r="H31" s="36"/>
      <c r="I31" s="36"/>
      <c r="J31" s="36"/>
      <c r="K31" s="36"/>
      <c r="L31" s="308">
        <v>0.21</v>
      </c>
      <c r="M31" s="280"/>
      <c r="N31" s="280"/>
      <c r="O31" s="280"/>
      <c r="P31" s="280"/>
      <c r="Q31" s="36"/>
      <c r="R31" s="36"/>
      <c r="S31" s="36"/>
      <c r="T31" s="36"/>
      <c r="U31" s="36"/>
      <c r="V31" s="36"/>
      <c r="W31" s="279">
        <f>ROUND(BB54, 2)</f>
        <v>0</v>
      </c>
      <c r="X31" s="280"/>
      <c r="Y31" s="280"/>
      <c r="Z31" s="280"/>
      <c r="AA31" s="280"/>
      <c r="AB31" s="280"/>
      <c r="AC31" s="280"/>
      <c r="AD31" s="280"/>
      <c r="AE31" s="280"/>
      <c r="AF31" s="36"/>
      <c r="AG31" s="36"/>
      <c r="AH31" s="36"/>
      <c r="AI31" s="36"/>
      <c r="AJ31" s="36"/>
      <c r="AK31" s="279">
        <v>0</v>
      </c>
      <c r="AL31" s="280"/>
      <c r="AM31" s="280"/>
      <c r="AN31" s="280"/>
      <c r="AO31" s="280"/>
      <c r="AP31" s="36"/>
      <c r="AQ31" s="36"/>
      <c r="AR31" s="37"/>
      <c r="BE31" s="282"/>
    </row>
    <row r="32" spans="2:71" s="2" customFormat="1" ht="14.45" hidden="1" customHeight="1">
      <c r="B32" s="35"/>
      <c r="C32" s="36"/>
      <c r="D32" s="36"/>
      <c r="E32" s="36"/>
      <c r="F32" s="25" t="s">
        <v>48</v>
      </c>
      <c r="G32" s="36"/>
      <c r="H32" s="36"/>
      <c r="I32" s="36"/>
      <c r="J32" s="36"/>
      <c r="K32" s="36"/>
      <c r="L32" s="308">
        <v>0.15</v>
      </c>
      <c r="M32" s="280"/>
      <c r="N32" s="280"/>
      <c r="O32" s="280"/>
      <c r="P32" s="280"/>
      <c r="Q32" s="36"/>
      <c r="R32" s="36"/>
      <c r="S32" s="36"/>
      <c r="T32" s="36"/>
      <c r="U32" s="36"/>
      <c r="V32" s="36"/>
      <c r="W32" s="279">
        <f>ROUND(BC54, 2)</f>
        <v>0</v>
      </c>
      <c r="X32" s="280"/>
      <c r="Y32" s="280"/>
      <c r="Z32" s="280"/>
      <c r="AA32" s="280"/>
      <c r="AB32" s="280"/>
      <c r="AC32" s="280"/>
      <c r="AD32" s="280"/>
      <c r="AE32" s="280"/>
      <c r="AF32" s="36"/>
      <c r="AG32" s="36"/>
      <c r="AH32" s="36"/>
      <c r="AI32" s="36"/>
      <c r="AJ32" s="36"/>
      <c r="AK32" s="279">
        <v>0</v>
      </c>
      <c r="AL32" s="280"/>
      <c r="AM32" s="280"/>
      <c r="AN32" s="280"/>
      <c r="AO32" s="280"/>
      <c r="AP32" s="36"/>
      <c r="AQ32" s="36"/>
      <c r="AR32" s="37"/>
      <c r="BE32" s="282"/>
    </row>
    <row r="33" spans="2:44" s="2" customFormat="1" ht="14.45" hidden="1" customHeight="1">
      <c r="B33" s="35"/>
      <c r="C33" s="36"/>
      <c r="D33" s="36"/>
      <c r="E33" s="36"/>
      <c r="F33" s="25" t="s">
        <v>49</v>
      </c>
      <c r="G33" s="36"/>
      <c r="H33" s="36"/>
      <c r="I33" s="36"/>
      <c r="J33" s="36"/>
      <c r="K33" s="36"/>
      <c r="L33" s="308">
        <v>0</v>
      </c>
      <c r="M33" s="280"/>
      <c r="N33" s="280"/>
      <c r="O33" s="280"/>
      <c r="P33" s="280"/>
      <c r="Q33" s="36"/>
      <c r="R33" s="36"/>
      <c r="S33" s="36"/>
      <c r="T33" s="36"/>
      <c r="U33" s="36"/>
      <c r="V33" s="36"/>
      <c r="W33" s="279">
        <f>ROUND(BD54, 2)</f>
        <v>0</v>
      </c>
      <c r="X33" s="280"/>
      <c r="Y33" s="280"/>
      <c r="Z33" s="280"/>
      <c r="AA33" s="280"/>
      <c r="AB33" s="280"/>
      <c r="AC33" s="280"/>
      <c r="AD33" s="280"/>
      <c r="AE33" s="280"/>
      <c r="AF33" s="36"/>
      <c r="AG33" s="36"/>
      <c r="AH33" s="36"/>
      <c r="AI33" s="36"/>
      <c r="AJ33" s="36"/>
      <c r="AK33" s="279">
        <v>0</v>
      </c>
      <c r="AL33" s="280"/>
      <c r="AM33" s="280"/>
      <c r="AN33" s="280"/>
      <c r="AO33" s="280"/>
      <c r="AP33" s="36"/>
      <c r="AQ33" s="36"/>
      <c r="AR33" s="37"/>
    </row>
    <row r="34" spans="2:44" s="1" customFormat="1" ht="6.95" customHeight="1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</row>
    <row r="35" spans="2:44" s="1" customFormat="1" ht="25.9" customHeight="1">
      <c r="B35" s="30"/>
      <c r="C35" s="38"/>
      <c r="D35" s="39" t="s">
        <v>50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51</v>
      </c>
      <c r="U35" s="40"/>
      <c r="V35" s="40"/>
      <c r="W35" s="40"/>
      <c r="X35" s="285" t="s">
        <v>52</v>
      </c>
      <c r="Y35" s="286"/>
      <c r="Z35" s="286"/>
      <c r="AA35" s="286"/>
      <c r="AB35" s="286"/>
      <c r="AC35" s="40"/>
      <c r="AD35" s="40"/>
      <c r="AE35" s="40"/>
      <c r="AF35" s="40"/>
      <c r="AG35" s="40"/>
      <c r="AH35" s="40"/>
      <c r="AI35" s="40"/>
      <c r="AJ35" s="40"/>
      <c r="AK35" s="287">
        <f>SUM(AK26:AK33)</f>
        <v>0</v>
      </c>
      <c r="AL35" s="286"/>
      <c r="AM35" s="286"/>
      <c r="AN35" s="286"/>
      <c r="AO35" s="288"/>
      <c r="AP35" s="38"/>
      <c r="AQ35" s="38"/>
      <c r="AR35" s="34"/>
    </row>
    <row r="36" spans="2:44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4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4"/>
    </row>
    <row r="42" spans="2:44" s="1" customFormat="1" ht="24.95" customHeight="1">
      <c r="B42" s="30"/>
      <c r="C42" s="19" t="s">
        <v>53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4"/>
    </row>
    <row r="43" spans="2:44" s="1" customFormat="1" ht="6.95" customHeight="1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4"/>
    </row>
    <row r="44" spans="2:44" s="1" customFormat="1" ht="12" customHeight="1">
      <c r="B44" s="30"/>
      <c r="C44" s="25" t="s">
        <v>13</v>
      </c>
      <c r="D44" s="31"/>
      <c r="E44" s="31"/>
      <c r="F44" s="31"/>
      <c r="G44" s="31"/>
      <c r="H44" s="31"/>
      <c r="I44" s="31"/>
      <c r="J44" s="31"/>
      <c r="K44" s="31"/>
      <c r="L44" s="31" t="str">
        <f>K5</f>
        <v>1803153-01</v>
      </c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4"/>
    </row>
    <row r="45" spans="2:44" s="3" customFormat="1" ht="36.950000000000003" customHeight="1">
      <c r="B45" s="46"/>
      <c r="C45" s="47" t="s">
        <v>16</v>
      </c>
      <c r="D45" s="48"/>
      <c r="E45" s="48"/>
      <c r="F45" s="48"/>
      <c r="G45" s="48"/>
      <c r="H45" s="48"/>
      <c r="I45" s="48"/>
      <c r="J45" s="48"/>
      <c r="K45" s="48"/>
      <c r="L45" s="298" t="str">
        <f>K6</f>
        <v>Oprava zab. zař. na trati Olomouc Nová ulice – Olomouc Řepčín</v>
      </c>
      <c r="M45" s="299"/>
      <c r="N45" s="299"/>
      <c r="O45" s="299"/>
      <c r="P45" s="299"/>
      <c r="Q45" s="299"/>
      <c r="R45" s="299"/>
      <c r="S45" s="299"/>
      <c r="T45" s="299"/>
      <c r="U45" s="299"/>
      <c r="V45" s="299"/>
      <c r="W45" s="299"/>
      <c r="X45" s="299"/>
      <c r="Y45" s="299"/>
      <c r="Z45" s="299"/>
      <c r="AA45" s="299"/>
      <c r="AB45" s="299"/>
      <c r="AC45" s="299"/>
      <c r="AD45" s="299"/>
      <c r="AE45" s="299"/>
      <c r="AF45" s="299"/>
      <c r="AG45" s="299"/>
      <c r="AH45" s="299"/>
      <c r="AI45" s="299"/>
      <c r="AJ45" s="299"/>
      <c r="AK45" s="299"/>
      <c r="AL45" s="299"/>
      <c r="AM45" s="299"/>
      <c r="AN45" s="299"/>
      <c r="AO45" s="299"/>
      <c r="AP45" s="48"/>
      <c r="AQ45" s="48"/>
      <c r="AR45" s="49"/>
    </row>
    <row r="46" spans="2:44" s="1" customFormat="1" ht="6.95" customHeight="1"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4"/>
    </row>
    <row r="47" spans="2:44" s="1" customFormat="1" ht="12" customHeight="1">
      <c r="B47" s="30"/>
      <c r="C47" s="25" t="s">
        <v>23</v>
      </c>
      <c r="D47" s="31"/>
      <c r="E47" s="31"/>
      <c r="F47" s="31"/>
      <c r="G47" s="31"/>
      <c r="H47" s="31"/>
      <c r="I47" s="31"/>
      <c r="J47" s="31"/>
      <c r="K47" s="31"/>
      <c r="L47" s="50" t="str">
        <f>IF(K8="","",K8)</f>
        <v>Olomouc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5" t="s">
        <v>25</v>
      </c>
      <c r="AJ47" s="31"/>
      <c r="AK47" s="31"/>
      <c r="AL47" s="31"/>
      <c r="AM47" s="300" t="str">
        <f>IF(AN8= "","",AN8)</f>
        <v/>
      </c>
      <c r="AN47" s="300"/>
      <c r="AO47" s="31"/>
      <c r="AP47" s="31"/>
      <c r="AQ47" s="31"/>
      <c r="AR47" s="34"/>
    </row>
    <row r="48" spans="2:44" s="1" customFormat="1" ht="6.95" customHeight="1"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4"/>
    </row>
    <row r="49" spans="1:91" s="1" customFormat="1" ht="13.7" customHeight="1">
      <c r="B49" s="30"/>
      <c r="C49" s="25" t="s">
        <v>28</v>
      </c>
      <c r="D49" s="31"/>
      <c r="E49" s="31"/>
      <c r="F49" s="31"/>
      <c r="G49" s="31"/>
      <c r="H49" s="31"/>
      <c r="I49" s="31"/>
      <c r="J49" s="31"/>
      <c r="K49" s="31"/>
      <c r="L49" s="31" t="str">
        <f>IF(E11= "","",E11)</f>
        <v>Správa železniční dopravní cesty, s.o. - OŘ Olc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5" t="s">
        <v>34</v>
      </c>
      <c r="AJ49" s="31"/>
      <c r="AK49" s="31"/>
      <c r="AL49" s="31"/>
      <c r="AM49" s="296" t="str">
        <f>IF(E17="","",E17)</f>
        <v>SB projekt s.r.o.</v>
      </c>
      <c r="AN49" s="297"/>
      <c r="AO49" s="297"/>
      <c r="AP49" s="297"/>
      <c r="AQ49" s="31"/>
      <c r="AR49" s="34"/>
      <c r="AS49" s="290" t="s">
        <v>54</v>
      </c>
      <c r="AT49" s="291"/>
      <c r="AU49" s="52"/>
      <c r="AV49" s="52"/>
      <c r="AW49" s="52"/>
      <c r="AX49" s="52"/>
      <c r="AY49" s="52"/>
      <c r="AZ49" s="52"/>
      <c r="BA49" s="52"/>
      <c r="BB49" s="52"/>
      <c r="BC49" s="52"/>
      <c r="BD49" s="53"/>
    </row>
    <row r="50" spans="1:91" s="1" customFormat="1" ht="13.7" customHeight="1">
      <c r="B50" s="30"/>
      <c r="C50" s="25" t="s">
        <v>32</v>
      </c>
      <c r="D50" s="31"/>
      <c r="E50" s="31"/>
      <c r="F50" s="31"/>
      <c r="G50" s="31"/>
      <c r="H50" s="31"/>
      <c r="I50" s="31"/>
      <c r="J50" s="31"/>
      <c r="K50" s="31"/>
      <c r="L50" s="31" t="str">
        <f>IF(E14= "Vyplň údaj","",E14)</f>
        <v/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5" t="s">
        <v>37</v>
      </c>
      <c r="AJ50" s="31"/>
      <c r="AK50" s="31"/>
      <c r="AL50" s="31"/>
      <c r="AM50" s="296" t="str">
        <f>IF(E20="","",E20)</f>
        <v>SB projekt s.r.o.</v>
      </c>
      <c r="AN50" s="297"/>
      <c r="AO50" s="297"/>
      <c r="AP50" s="297"/>
      <c r="AQ50" s="31"/>
      <c r="AR50" s="34"/>
      <c r="AS50" s="292"/>
      <c r="AT50" s="293"/>
      <c r="AU50" s="54"/>
      <c r="AV50" s="54"/>
      <c r="AW50" s="54"/>
      <c r="AX50" s="54"/>
      <c r="AY50" s="54"/>
      <c r="AZ50" s="54"/>
      <c r="BA50" s="54"/>
      <c r="BB50" s="54"/>
      <c r="BC50" s="54"/>
      <c r="BD50" s="55"/>
    </row>
    <row r="51" spans="1:91" s="1" customFormat="1" ht="10.9" customHeight="1"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4"/>
      <c r="AS51" s="294"/>
      <c r="AT51" s="295"/>
      <c r="AU51" s="56"/>
      <c r="AV51" s="56"/>
      <c r="AW51" s="56"/>
      <c r="AX51" s="56"/>
      <c r="AY51" s="56"/>
      <c r="AZ51" s="56"/>
      <c r="BA51" s="56"/>
      <c r="BB51" s="56"/>
      <c r="BC51" s="56"/>
      <c r="BD51" s="57"/>
    </row>
    <row r="52" spans="1:91" s="1" customFormat="1" ht="29.25" customHeight="1">
      <c r="B52" s="30"/>
      <c r="C52" s="311" t="s">
        <v>55</v>
      </c>
      <c r="D52" s="312"/>
      <c r="E52" s="312"/>
      <c r="F52" s="312"/>
      <c r="G52" s="312"/>
      <c r="H52" s="58"/>
      <c r="I52" s="313" t="s">
        <v>56</v>
      </c>
      <c r="J52" s="312"/>
      <c r="K52" s="312"/>
      <c r="L52" s="312"/>
      <c r="M52" s="312"/>
      <c r="N52" s="312"/>
      <c r="O52" s="312"/>
      <c r="P52" s="312"/>
      <c r="Q52" s="312"/>
      <c r="R52" s="312"/>
      <c r="S52" s="312"/>
      <c r="T52" s="312"/>
      <c r="U52" s="312"/>
      <c r="V52" s="312"/>
      <c r="W52" s="312"/>
      <c r="X52" s="312"/>
      <c r="Y52" s="312"/>
      <c r="Z52" s="312"/>
      <c r="AA52" s="312"/>
      <c r="AB52" s="312"/>
      <c r="AC52" s="312"/>
      <c r="AD52" s="312"/>
      <c r="AE52" s="312"/>
      <c r="AF52" s="312"/>
      <c r="AG52" s="315" t="s">
        <v>57</v>
      </c>
      <c r="AH52" s="312"/>
      <c r="AI52" s="312"/>
      <c r="AJ52" s="312"/>
      <c r="AK52" s="312"/>
      <c r="AL52" s="312"/>
      <c r="AM52" s="312"/>
      <c r="AN52" s="313" t="s">
        <v>58</v>
      </c>
      <c r="AO52" s="312"/>
      <c r="AP52" s="312"/>
      <c r="AQ52" s="59" t="s">
        <v>59</v>
      </c>
      <c r="AR52" s="34"/>
      <c r="AS52" s="60" t="s">
        <v>60</v>
      </c>
      <c r="AT52" s="61" t="s">
        <v>61</v>
      </c>
      <c r="AU52" s="61" t="s">
        <v>62</v>
      </c>
      <c r="AV52" s="61" t="s">
        <v>63</v>
      </c>
      <c r="AW52" s="61" t="s">
        <v>64</v>
      </c>
      <c r="AX52" s="61" t="s">
        <v>65</v>
      </c>
      <c r="AY52" s="61" t="s">
        <v>66</v>
      </c>
      <c r="AZ52" s="61" t="s">
        <v>67</v>
      </c>
      <c r="BA52" s="61" t="s">
        <v>68</v>
      </c>
      <c r="BB52" s="61" t="s">
        <v>69</v>
      </c>
      <c r="BC52" s="61" t="s">
        <v>70</v>
      </c>
      <c r="BD52" s="62" t="s">
        <v>71</v>
      </c>
    </row>
    <row r="53" spans="1:91" s="1" customFormat="1" ht="10.9" customHeight="1"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4"/>
      <c r="AS53" s="63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5"/>
    </row>
    <row r="54" spans="1:91" s="4" customFormat="1" ht="32.450000000000003" customHeight="1">
      <c r="B54" s="66"/>
      <c r="C54" s="67" t="s">
        <v>72</v>
      </c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316">
        <f>ROUND(SUM(AG55:AG61),2)</f>
        <v>0</v>
      </c>
      <c r="AH54" s="316"/>
      <c r="AI54" s="316"/>
      <c r="AJ54" s="316"/>
      <c r="AK54" s="316"/>
      <c r="AL54" s="316"/>
      <c r="AM54" s="316"/>
      <c r="AN54" s="317">
        <f t="shared" ref="AN54:AN61" si="0">SUM(AG54,AT54)</f>
        <v>0</v>
      </c>
      <c r="AO54" s="317"/>
      <c r="AP54" s="317"/>
      <c r="AQ54" s="70" t="s">
        <v>20</v>
      </c>
      <c r="AR54" s="71"/>
      <c r="AS54" s="72">
        <f>ROUND(SUM(AS55:AS61),2)</f>
        <v>0</v>
      </c>
      <c r="AT54" s="73">
        <f t="shared" ref="AT54:AT61" si="1">ROUND(SUM(AV54:AW54),2)</f>
        <v>0</v>
      </c>
      <c r="AU54" s="74">
        <f>ROUND(SUM(AU55:AU61),5)</f>
        <v>0</v>
      </c>
      <c r="AV54" s="73">
        <f>ROUND(AZ54*L29,2)</f>
        <v>0</v>
      </c>
      <c r="AW54" s="73">
        <f>ROUND(BA54*L30,2)</f>
        <v>0</v>
      </c>
      <c r="AX54" s="73">
        <f>ROUND(BB54*L29,2)</f>
        <v>0</v>
      </c>
      <c r="AY54" s="73">
        <f>ROUND(BC54*L30,2)</f>
        <v>0</v>
      </c>
      <c r="AZ54" s="73">
        <f>ROUND(SUM(AZ55:AZ61),2)</f>
        <v>0</v>
      </c>
      <c r="BA54" s="73">
        <f>ROUND(SUM(BA55:BA61),2)</f>
        <v>0</v>
      </c>
      <c r="BB54" s="73">
        <f>ROUND(SUM(BB55:BB61),2)</f>
        <v>0</v>
      </c>
      <c r="BC54" s="73">
        <f>ROUND(SUM(BC55:BC61),2)</f>
        <v>0</v>
      </c>
      <c r="BD54" s="75">
        <f>ROUND(SUM(BD55:BD61),2)</f>
        <v>0</v>
      </c>
      <c r="BS54" s="76" t="s">
        <v>73</v>
      </c>
      <c r="BT54" s="76" t="s">
        <v>74</v>
      </c>
      <c r="BU54" s="77" t="s">
        <v>75</v>
      </c>
      <c r="BV54" s="76" t="s">
        <v>76</v>
      </c>
      <c r="BW54" s="76" t="s">
        <v>5</v>
      </c>
      <c r="BX54" s="76" t="s">
        <v>77</v>
      </c>
      <c r="CL54" s="76" t="s">
        <v>20</v>
      </c>
    </row>
    <row r="55" spans="1:91" s="5" customFormat="1" ht="16.5" customHeight="1">
      <c r="A55" s="78" t="s">
        <v>78</v>
      </c>
      <c r="B55" s="79"/>
      <c r="C55" s="80"/>
      <c r="D55" s="314" t="s">
        <v>79</v>
      </c>
      <c r="E55" s="314"/>
      <c r="F55" s="314"/>
      <c r="G55" s="314"/>
      <c r="H55" s="314"/>
      <c r="I55" s="81"/>
      <c r="J55" s="314" t="s">
        <v>80</v>
      </c>
      <c r="K55" s="314"/>
      <c r="L55" s="314"/>
      <c r="M55" s="314"/>
      <c r="N55" s="314"/>
      <c r="O55" s="314"/>
      <c r="P55" s="314"/>
      <c r="Q55" s="314"/>
      <c r="R55" s="314"/>
      <c r="S55" s="314"/>
      <c r="T55" s="314"/>
      <c r="U55" s="314"/>
      <c r="V55" s="314"/>
      <c r="W55" s="314"/>
      <c r="X55" s="314"/>
      <c r="Y55" s="314"/>
      <c r="Z55" s="314"/>
      <c r="AA55" s="314"/>
      <c r="AB55" s="314"/>
      <c r="AC55" s="314"/>
      <c r="AD55" s="314"/>
      <c r="AE55" s="314"/>
      <c r="AF55" s="314"/>
      <c r="AG55" s="309">
        <f>'PS 01 - Oprava SZZ Olomou...'!J30</f>
        <v>0</v>
      </c>
      <c r="AH55" s="310"/>
      <c r="AI55" s="310"/>
      <c r="AJ55" s="310"/>
      <c r="AK55" s="310"/>
      <c r="AL55" s="310"/>
      <c r="AM55" s="310"/>
      <c r="AN55" s="309">
        <f t="shared" si="0"/>
        <v>0</v>
      </c>
      <c r="AO55" s="310"/>
      <c r="AP55" s="310"/>
      <c r="AQ55" s="82" t="s">
        <v>81</v>
      </c>
      <c r="AR55" s="83"/>
      <c r="AS55" s="84">
        <v>0</v>
      </c>
      <c r="AT55" s="85">
        <f t="shared" si="1"/>
        <v>0</v>
      </c>
      <c r="AU55" s="86">
        <f>'PS 01 - Oprava SZZ Olomou...'!P82</f>
        <v>0</v>
      </c>
      <c r="AV55" s="85">
        <f>'PS 01 - Oprava SZZ Olomou...'!J33</f>
        <v>0</v>
      </c>
      <c r="AW55" s="85">
        <f>'PS 01 - Oprava SZZ Olomou...'!J34</f>
        <v>0</v>
      </c>
      <c r="AX55" s="85">
        <f>'PS 01 - Oprava SZZ Olomou...'!J35</f>
        <v>0</v>
      </c>
      <c r="AY55" s="85">
        <f>'PS 01 - Oprava SZZ Olomou...'!J36</f>
        <v>0</v>
      </c>
      <c r="AZ55" s="85">
        <f>'PS 01 - Oprava SZZ Olomou...'!F33</f>
        <v>0</v>
      </c>
      <c r="BA55" s="85">
        <f>'PS 01 - Oprava SZZ Olomou...'!F34</f>
        <v>0</v>
      </c>
      <c r="BB55" s="85">
        <f>'PS 01 - Oprava SZZ Olomou...'!F35</f>
        <v>0</v>
      </c>
      <c r="BC55" s="85">
        <f>'PS 01 - Oprava SZZ Olomou...'!F36</f>
        <v>0</v>
      </c>
      <c r="BD55" s="87">
        <f>'PS 01 - Oprava SZZ Olomou...'!F37</f>
        <v>0</v>
      </c>
      <c r="BT55" s="88" t="s">
        <v>22</v>
      </c>
      <c r="BV55" s="88" t="s">
        <v>76</v>
      </c>
      <c r="BW55" s="88" t="s">
        <v>82</v>
      </c>
      <c r="BX55" s="88" t="s">
        <v>5</v>
      </c>
      <c r="CL55" s="88" t="s">
        <v>20</v>
      </c>
      <c r="CM55" s="88" t="s">
        <v>83</v>
      </c>
    </row>
    <row r="56" spans="1:91" s="5" customFormat="1" ht="16.5" customHeight="1">
      <c r="A56" s="78" t="s">
        <v>78</v>
      </c>
      <c r="B56" s="79"/>
      <c r="C56" s="80"/>
      <c r="D56" s="314" t="s">
        <v>84</v>
      </c>
      <c r="E56" s="314"/>
      <c r="F56" s="314"/>
      <c r="G56" s="314"/>
      <c r="H56" s="314"/>
      <c r="I56" s="81"/>
      <c r="J56" s="314" t="s">
        <v>85</v>
      </c>
      <c r="K56" s="314"/>
      <c r="L56" s="314"/>
      <c r="M56" s="314"/>
      <c r="N56" s="314"/>
      <c r="O56" s="314"/>
      <c r="P56" s="314"/>
      <c r="Q56" s="314"/>
      <c r="R56" s="314"/>
      <c r="S56" s="314"/>
      <c r="T56" s="314"/>
      <c r="U56" s="314"/>
      <c r="V56" s="314"/>
      <c r="W56" s="314"/>
      <c r="X56" s="314"/>
      <c r="Y56" s="314"/>
      <c r="Z56" s="314"/>
      <c r="AA56" s="314"/>
      <c r="AB56" s="314"/>
      <c r="AC56" s="314"/>
      <c r="AD56" s="314"/>
      <c r="AE56" s="314"/>
      <c r="AF56" s="314"/>
      <c r="AG56" s="309">
        <f>'PS 02 - Zrušení SZZ Olomo...'!J30</f>
        <v>0</v>
      </c>
      <c r="AH56" s="310"/>
      <c r="AI56" s="310"/>
      <c r="AJ56" s="310"/>
      <c r="AK56" s="310"/>
      <c r="AL56" s="310"/>
      <c r="AM56" s="310"/>
      <c r="AN56" s="309">
        <f t="shared" si="0"/>
        <v>0</v>
      </c>
      <c r="AO56" s="310"/>
      <c r="AP56" s="310"/>
      <c r="AQ56" s="82" t="s">
        <v>81</v>
      </c>
      <c r="AR56" s="83"/>
      <c r="AS56" s="84">
        <v>0</v>
      </c>
      <c r="AT56" s="85">
        <f t="shared" si="1"/>
        <v>0</v>
      </c>
      <c r="AU56" s="86">
        <f>'PS 02 - Zrušení SZZ Olomo...'!P82</f>
        <v>0</v>
      </c>
      <c r="AV56" s="85">
        <f>'PS 02 - Zrušení SZZ Olomo...'!J33</f>
        <v>0</v>
      </c>
      <c r="AW56" s="85">
        <f>'PS 02 - Zrušení SZZ Olomo...'!J34</f>
        <v>0</v>
      </c>
      <c r="AX56" s="85">
        <f>'PS 02 - Zrušení SZZ Olomo...'!J35</f>
        <v>0</v>
      </c>
      <c r="AY56" s="85">
        <f>'PS 02 - Zrušení SZZ Olomo...'!J36</f>
        <v>0</v>
      </c>
      <c r="AZ56" s="85">
        <f>'PS 02 - Zrušení SZZ Olomo...'!F33</f>
        <v>0</v>
      </c>
      <c r="BA56" s="85">
        <f>'PS 02 - Zrušení SZZ Olomo...'!F34</f>
        <v>0</v>
      </c>
      <c r="BB56" s="85">
        <f>'PS 02 - Zrušení SZZ Olomo...'!F35</f>
        <v>0</v>
      </c>
      <c r="BC56" s="85">
        <f>'PS 02 - Zrušení SZZ Olomo...'!F36</f>
        <v>0</v>
      </c>
      <c r="BD56" s="87">
        <f>'PS 02 - Zrušení SZZ Olomo...'!F37</f>
        <v>0</v>
      </c>
      <c r="BT56" s="88" t="s">
        <v>22</v>
      </c>
      <c r="BV56" s="88" t="s">
        <v>76</v>
      </c>
      <c r="BW56" s="88" t="s">
        <v>86</v>
      </c>
      <c r="BX56" s="88" t="s">
        <v>5</v>
      </c>
      <c r="CL56" s="88" t="s">
        <v>20</v>
      </c>
      <c r="CM56" s="88" t="s">
        <v>83</v>
      </c>
    </row>
    <row r="57" spans="1:91" s="5" customFormat="1" ht="16.5" customHeight="1">
      <c r="A57" s="78" t="s">
        <v>78</v>
      </c>
      <c r="B57" s="79"/>
      <c r="C57" s="80"/>
      <c r="D57" s="314" t="s">
        <v>87</v>
      </c>
      <c r="E57" s="314"/>
      <c r="F57" s="314"/>
      <c r="G57" s="314"/>
      <c r="H57" s="314"/>
      <c r="I57" s="81"/>
      <c r="J57" s="314" t="s">
        <v>88</v>
      </c>
      <c r="K57" s="314"/>
      <c r="L57" s="314"/>
      <c r="M57" s="314"/>
      <c r="N57" s="314"/>
      <c r="O57" s="314"/>
      <c r="P57" s="314"/>
      <c r="Q57" s="314"/>
      <c r="R57" s="314"/>
      <c r="S57" s="314"/>
      <c r="T57" s="314"/>
      <c r="U57" s="314"/>
      <c r="V57" s="314"/>
      <c r="W57" s="314"/>
      <c r="X57" s="314"/>
      <c r="Y57" s="314"/>
      <c r="Z57" s="314"/>
      <c r="AA57" s="314"/>
      <c r="AB57" s="314"/>
      <c r="AC57" s="314"/>
      <c r="AD57" s="314"/>
      <c r="AE57" s="314"/>
      <c r="AF57" s="314"/>
      <c r="AG57" s="309">
        <f>'PS 03 - Oprava SZZ Olomou...'!J30</f>
        <v>0</v>
      </c>
      <c r="AH57" s="310"/>
      <c r="AI57" s="310"/>
      <c r="AJ57" s="310"/>
      <c r="AK57" s="310"/>
      <c r="AL57" s="310"/>
      <c r="AM57" s="310"/>
      <c r="AN57" s="309">
        <f t="shared" si="0"/>
        <v>0</v>
      </c>
      <c r="AO57" s="310"/>
      <c r="AP57" s="310"/>
      <c r="AQ57" s="82" t="s">
        <v>81</v>
      </c>
      <c r="AR57" s="83"/>
      <c r="AS57" s="84">
        <v>0</v>
      </c>
      <c r="AT57" s="85">
        <f t="shared" si="1"/>
        <v>0</v>
      </c>
      <c r="AU57" s="86">
        <f>'PS 03 - Oprava SZZ Olomou...'!P82</f>
        <v>0</v>
      </c>
      <c r="AV57" s="85">
        <f>'PS 03 - Oprava SZZ Olomou...'!J33</f>
        <v>0</v>
      </c>
      <c r="AW57" s="85">
        <f>'PS 03 - Oprava SZZ Olomou...'!J34</f>
        <v>0</v>
      </c>
      <c r="AX57" s="85">
        <f>'PS 03 - Oprava SZZ Olomou...'!J35</f>
        <v>0</v>
      </c>
      <c r="AY57" s="85">
        <f>'PS 03 - Oprava SZZ Olomou...'!J36</f>
        <v>0</v>
      </c>
      <c r="AZ57" s="85">
        <f>'PS 03 - Oprava SZZ Olomou...'!F33</f>
        <v>0</v>
      </c>
      <c r="BA57" s="85">
        <f>'PS 03 - Oprava SZZ Olomou...'!F34</f>
        <v>0</v>
      </c>
      <c r="BB57" s="85">
        <f>'PS 03 - Oprava SZZ Olomou...'!F35</f>
        <v>0</v>
      </c>
      <c r="BC57" s="85">
        <f>'PS 03 - Oprava SZZ Olomou...'!F36</f>
        <v>0</v>
      </c>
      <c r="BD57" s="87">
        <f>'PS 03 - Oprava SZZ Olomou...'!F37</f>
        <v>0</v>
      </c>
      <c r="BT57" s="88" t="s">
        <v>22</v>
      </c>
      <c r="BV57" s="88" t="s">
        <v>76</v>
      </c>
      <c r="BW57" s="88" t="s">
        <v>89</v>
      </c>
      <c r="BX57" s="88" t="s">
        <v>5</v>
      </c>
      <c r="CL57" s="88" t="s">
        <v>20</v>
      </c>
      <c r="CM57" s="88" t="s">
        <v>83</v>
      </c>
    </row>
    <row r="58" spans="1:91" s="5" customFormat="1" ht="16.5" customHeight="1">
      <c r="A58" s="78" t="s">
        <v>78</v>
      </c>
      <c r="B58" s="79"/>
      <c r="C58" s="80"/>
      <c r="D58" s="314" t="s">
        <v>90</v>
      </c>
      <c r="E58" s="314"/>
      <c r="F58" s="314"/>
      <c r="G58" s="314"/>
      <c r="H58" s="314"/>
      <c r="I58" s="81"/>
      <c r="J58" s="314" t="s">
        <v>91</v>
      </c>
      <c r="K58" s="314"/>
      <c r="L58" s="314"/>
      <c r="M58" s="314"/>
      <c r="N58" s="314"/>
      <c r="O58" s="314"/>
      <c r="P58" s="314"/>
      <c r="Q58" s="314"/>
      <c r="R58" s="314"/>
      <c r="S58" s="314"/>
      <c r="T58" s="314"/>
      <c r="U58" s="314"/>
      <c r="V58" s="314"/>
      <c r="W58" s="314"/>
      <c r="X58" s="314"/>
      <c r="Y58" s="314"/>
      <c r="Z58" s="314"/>
      <c r="AA58" s="314"/>
      <c r="AB58" s="314"/>
      <c r="AC58" s="314"/>
      <c r="AD58" s="314"/>
      <c r="AE58" s="314"/>
      <c r="AF58" s="314"/>
      <c r="AG58" s="309">
        <f>'PS 04 - Oprava PZS km 3,887'!J30</f>
        <v>0</v>
      </c>
      <c r="AH58" s="310"/>
      <c r="AI58" s="310"/>
      <c r="AJ58" s="310"/>
      <c r="AK58" s="310"/>
      <c r="AL58" s="310"/>
      <c r="AM58" s="310"/>
      <c r="AN58" s="309">
        <f t="shared" si="0"/>
        <v>0</v>
      </c>
      <c r="AO58" s="310"/>
      <c r="AP58" s="310"/>
      <c r="AQ58" s="82" t="s">
        <v>81</v>
      </c>
      <c r="AR58" s="83"/>
      <c r="AS58" s="84">
        <v>0</v>
      </c>
      <c r="AT58" s="85">
        <f t="shared" si="1"/>
        <v>0</v>
      </c>
      <c r="AU58" s="86">
        <f>'PS 04 - Oprava PZS km 3,887'!P86</f>
        <v>0</v>
      </c>
      <c r="AV58" s="85">
        <f>'PS 04 - Oprava PZS km 3,887'!J33</f>
        <v>0</v>
      </c>
      <c r="AW58" s="85">
        <f>'PS 04 - Oprava PZS km 3,887'!J34</f>
        <v>0</v>
      </c>
      <c r="AX58" s="85">
        <f>'PS 04 - Oprava PZS km 3,887'!J35</f>
        <v>0</v>
      </c>
      <c r="AY58" s="85">
        <f>'PS 04 - Oprava PZS km 3,887'!J36</f>
        <v>0</v>
      </c>
      <c r="AZ58" s="85">
        <f>'PS 04 - Oprava PZS km 3,887'!F33</f>
        <v>0</v>
      </c>
      <c r="BA58" s="85">
        <f>'PS 04 - Oprava PZS km 3,887'!F34</f>
        <v>0</v>
      </c>
      <c r="BB58" s="85">
        <f>'PS 04 - Oprava PZS km 3,887'!F35</f>
        <v>0</v>
      </c>
      <c r="BC58" s="85">
        <f>'PS 04 - Oprava PZS km 3,887'!F36</f>
        <v>0</v>
      </c>
      <c r="BD58" s="87">
        <f>'PS 04 - Oprava PZS km 3,887'!F37</f>
        <v>0</v>
      </c>
      <c r="BT58" s="88" t="s">
        <v>22</v>
      </c>
      <c r="BV58" s="88" t="s">
        <v>76</v>
      </c>
      <c r="BW58" s="88" t="s">
        <v>92</v>
      </c>
      <c r="BX58" s="88" t="s">
        <v>5</v>
      </c>
      <c r="CL58" s="88" t="s">
        <v>20</v>
      </c>
      <c r="CM58" s="88" t="s">
        <v>83</v>
      </c>
    </row>
    <row r="59" spans="1:91" s="5" customFormat="1" ht="16.5" customHeight="1">
      <c r="A59" s="78" t="s">
        <v>78</v>
      </c>
      <c r="B59" s="79"/>
      <c r="C59" s="80"/>
      <c r="D59" s="314" t="s">
        <v>93</v>
      </c>
      <c r="E59" s="314"/>
      <c r="F59" s="314"/>
      <c r="G59" s="314"/>
      <c r="H59" s="314"/>
      <c r="I59" s="81"/>
      <c r="J59" s="314" t="s">
        <v>94</v>
      </c>
      <c r="K59" s="314"/>
      <c r="L59" s="314"/>
      <c r="M59" s="314"/>
      <c r="N59" s="314"/>
      <c r="O59" s="314"/>
      <c r="P59" s="314"/>
      <c r="Q59" s="314"/>
      <c r="R59" s="314"/>
      <c r="S59" s="314"/>
      <c r="T59" s="314"/>
      <c r="U59" s="314"/>
      <c r="V59" s="314"/>
      <c r="W59" s="314"/>
      <c r="X59" s="314"/>
      <c r="Y59" s="314"/>
      <c r="Z59" s="314"/>
      <c r="AA59" s="314"/>
      <c r="AB59" s="314"/>
      <c r="AC59" s="314"/>
      <c r="AD59" s="314"/>
      <c r="AE59" s="314"/>
      <c r="AF59" s="314"/>
      <c r="AG59" s="309">
        <f>'PS 05 - Oprava PZS v km 3...'!J30</f>
        <v>0</v>
      </c>
      <c r="AH59" s="310"/>
      <c r="AI59" s="310"/>
      <c r="AJ59" s="310"/>
      <c r="AK59" s="310"/>
      <c r="AL59" s="310"/>
      <c r="AM59" s="310"/>
      <c r="AN59" s="309">
        <f t="shared" si="0"/>
        <v>0</v>
      </c>
      <c r="AO59" s="310"/>
      <c r="AP59" s="310"/>
      <c r="AQ59" s="82" t="s">
        <v>81</v>
      </c>
      <c r="AR59" s="83"/>
      <c r="AS59" s="84">
        <v>0</v>
      </c>
      <c r="AT59" s="85">
        <f t="shared" si="1"/>
        <v>0</v>
      </c>
      <c r="AU59" s="86">
        <f>'PS 05 - Oprava PZS v km 3...'!P86</f>
        <v>0</v>
      </c>
      <c r="AV59" s="85">
        <f>'PS 05 - Oprava PZS v km 3...'!J33</f>
        <v>0</v>
      </c>
      <c r="AW59" s="85">
        <f>'PS 05 - Oprava PZS v km 3...'!J34</f>
        <v>0</v>
      </c>
      <c r="AX59" s="85">
        <f>'PS 05 - Oprava PZS v km 3...'!J35</f>
        <v>0</v>
      </c>
      <c r="AY59" s="85">
        <f>'PS 05 - Oprava PZS v km 3...'!J36</f>
        <v>0</v>
      </c>
      <c r="AZ59" s="85">
        <f>'PS 05 - Oprava PZS v km 3...'!F33</f>
        <v>0</v>
      </c>
      <c r="BA59" s="85">
        <f>'PS 05 - Oprava PZS v km 3...'!F34</f>
        <v>0</v>
      </c>
      <c r="BB59" s="85">
        <f>'PS 05 - Oprava PZS v km 3...'!F35</f>
        <v>0</v>
      </c>
      <c r="BC59" s="85">
        <f>'PS 05 - Oprava PZS v km 3...'!F36</f>
        <v>0</v>
      </c>
      <c r="BD59" s="87">
        <f>'PS 05 - Oprava PZS v km 3...'!F37</f>
        <v>0</v>
      </c>
      <c r="BT59" s="88" t="s">
        <v>22</v>
      </c>
      <c r="BV59" s="88" t="s">
        <v>76</v>
      </c>
      <c r="BW59" s="88" t="s">
        <v>95</v>
      </c>
      <c r="BX59" s="88" t="s">
        <v>5</v>
      </c>
      <c r="CL59" s="88" t="s">
        <v>20</v>
      </c>
      <c r="CM59" s="88" t="s">
        <v>83</v>
      </c>
    </row>
    <row r="60" spans="1:91" s="5" customFormat="1" ht="16.5" customHeight="1">
      <c r="A60" s="78" t="s">
        <v>78</v>
      </c>
      <c r="B60" s="79"/>
      <c r="C60" s="80"/>
      <c r="D60" s="314" t="s">
        <v>96</v>
      </c>
      <c r="E60" s="314"/>
      <c r="F60" s="314"/>
      <c r="G60" s="314"/>
      <c r="H60" s="314"/>
      <c r="I60" s="81"/>
      <c r="J60" s="314" t="s">
        <v>97</v>
      </c>
      <c r="K60" s="314"/>
      <c r="L60" s="314"/>
      <c r="M60" s="314"/>
      <c r="N60" s="314"/>
      <c r="O60" s="314"/>
      <c r="P60" s="314"/>
      <c r="Q60" s="314"/>
      <c r="R60" s="314"/>
      <c r="S60" s="314"/>
      <c r="T60" s="314"/>
      <c r="U60" s="314"/>
      <c r="V60" s="314"/>
      <c r="W60" s="314"/>
      <c r="X60" s="314"/>
      <c r="Y60" s="314"/>
      <c r="Z60" s="314"/>
      <c r="AA60" s="314"/>
      <c r="AB60" s="314"/>
      <c r="AC60" s="314"/>
      <c r="AD60" s="314"/>
      <c r="AE60" s="314"/>
      <c r="AF60" s="314"/>
      <c r="AG60" s="309">
        <f>'PS 06 - Oprava PZS v km 7...'!J30</f>
        <v>0</v>
      </c>
      <c r="AH60" s="310"/>
      <c r="AI60" s="310"/>
      <c r="AJ60" s="310"/>
      <c r="AK60" s="310"/>
      <c r="AL60" s="310"/>
      <c r="AM60" s="310"/>
      <c r="AN60" s="309">
        <f t="shared" si="0"/>
        <v>0</v>
      </c>
      <c r="AO60" s="310"/>
      <c r="AP60" s="310"/>
      <c r="AQ60" s="82" t="s">
        <v>81</v>
      </c>
      <c r="AR60" s="83"/>
      <c r="AS60" s="84">
        <v>0</v>
      </c>
      <c r="AT60" s="85">
        <f t="shared" si="1"/>
        <v>0</v>
      </c>
      <c r="AU60" s="86">
        <f>'PS 06 - Oprava PZS v km 7...'!P85</f>
        <v>0</v>
      </c>
      <c r="AV60" s="85">
        <f>'PS 06 - Oprava PZS v km 7...'!J33</f>
        <v>0</v>
      </c>
      <c r="AW60" s="85">
        <f>'PS 06 - Oprava PZS v km 7...'!J34</f>
        <v>0</v>
      </c>
      <c r="AX60" s="85">
        <f>'PS 06 - Oprava PZS v km 7...'!J35</f>
        <v>0</v>
      </c>
      <c r="AY60" s="85">
        <f>'PS 06 - Oprava PZS v km 7...'!J36</f>
        <v>0</v>
      </c>
      <c r="AZ60" s="85">
        <f>'PS 06 - Oprava PZS v km 7...'!F33</f>
        <v>0</v>
      </c>
      <c r="BA60" s="85">
        <f>'PS 06 - Oprava PZS v km 7...'!F34</f>
        <v>0</v>
      </c>
      <c r="BB60" s="85">
        <f>'PS 06 - Oprava PZS v km 7...'!F35</f>
        <v>0</v>
      </c>
      <c r="BC60" s="85">
        <f>'PS 06 - Oprava PZS v km 7...'!F36</f>
        <v>0</v>
      </c>
      <c r="BD60" s="87">
        <f>'PS 06 - Oprava PZS v km 7...'!F37</f>
        <v>0</v>
      </c>
      <c r="BT60" s="88" t="s">
        <v>22</v>
      </c>
      <c r="BV60" s="88" t="s">
        <v>76</v>
      </c>
      <c r="BW60" s="88" t="s">
        <v>98</v>
      </c>
      <c r="BX60" s="88" t="s">
        <v>5</v>
      </c>
      <c r="CL60" s="88" t="s">
        <v>20</v>
      </c>
      <c r="CM60" s="88" t="s">
        <v>83</v>
      </c>
    </row>
    <row r="61" spans="1:91" s="5" customFormat="1" ht="16.5" customHeight="1">
      <c r="A61" s="78" t="s">
        <v>78</v>
      </c>
      <c r="B61" s="79"/>
      <c r="C61" s="80"/>
      <c r="D61" s="314" t="s">
        <v>99</v>
      </c>
      <c r="E61" s="314"/>
      <c r="F61" s="314"/>
      <c r="G61" s="314"/>
      <c r="H61" s="314"/>
      <c r="I61" s="81"/>
      <c r="J61" s="314" t="s">
        <v>100</v>
      </c>
      <c r="K61" s="314"/>
      <c r="L61" s="314"/>
      <c r="M61" s="314"/>
      <c r="N61" s="314"/>
      <c r="O61" s="314"/>
      <c r="P61" s="314"/>
      <c r="Q61" s="314"/>
      <c r="R61" s="314"/>
      <c r="S61" s="314"/>
      <c r="T61" s="314"/>
      <c r="U61" s="314"/>
      <c r="V61" s="314"/>
      <c r="W61" s="314"/>
      <c r="X61" s="314"/>
      <c r="Y61" s="314"/>
      <c r="Z61" s="314"/>
      <c r="AA61" s="314"/>
      <c r="AB61" s="314"/>
      <c r="AC61" s="314"/>
      <c r="AD61" s="314"/>
      <c r="AE61" s="314"/>
      <c r="AF61" s="314"/>
      <c r="AG61" s="309">
        <f>'VRN - Vedlejší rozpočtové...'!J30</f>
        <v>0</v>
      </c>
      <c r="AH61" s="310"/>
      <c r="AI61" s="310"/>
      <c r="AJ61" s="310"/>
      <c r="AK61" s="310"/>
      <c r="AL61" s="310"/>
      <c r="AM61" s="310"/>
      <c r="AN61" s="309">
        <f t="shared" si="0"/>
        <v>0</v>
      </c>
      <c r="AO61" s="310"/>
      <c r="AP61" s="310"/>
      <c r="AQ61" s="82" t="s">
        <v>81</v>
      </c>
      <c r="AR61" s="83"/>
      <c r="AS61" s="89">
        <v>0</v>
      </c>
      <c r="AT61" s="90">
        <f t="shared" si="1"/>
        <v>0</v>
      </c>
      <c r="AU61" s="91">
        <f>'VRN - Vedlejší rozpočtové...'!P80</f>
        <v>0</v>
      </c>
      <c r="AV61" s="90">
        <f>'VRN - Vedlejší rozpočtové...'!J33</f>
        <v>0</v>
      </c>
      <c r="AW61" s="90">
        <f>'VRN - Vedlejší rozpočtové...'!J34</f>
        <v>0</v>
      </c>
      <c r="AX61" s="90">
        <f>'VRN - Vedlejší rozpočtové...'!J35</f>
        <v>0</v>
      </c>
      <c r="AY61" s="90">
        <f>'VRN - Vedlejší rozpočtové...'!J36</f>
        <v>0</v>
      </c>
      <c r="AZ61" s="90">
        <f>'VRN - Vedlejší rozpočtové...'!F33</f>
        <v>0</v>
      </c>
      <c r="BA61" s="90">
        <f>'VRN - Vedlejší rozpočtové...'!F34</f>
        <v>0</v>
      </c>
      <c r="BB61" s="90">
        <f>'VRN - Vedlejší rozpočtové...'!F35</f>
        <v>0</v>
      </c>
      <c r="BC61" s="90">
        <f>'VRN - Vedlejší rozpočtové...'!F36</f>
        <v>0</v>
      </c>
      <c r="BD61" s="92">
        <f>'VRN - Vedlejší rozpočtové...'!F37</f>
        <v>0</v>
      </c>
      <c r="BT61" s="88" t="s">
        <v>22</v>
      </c>
      <c r="BV61" s="88" t="s">
        <v>76</v>
      </c>
      <c r="BW61" s="88" t="s">
        <v>101</v>
      </c>
      <c r="BX61" s="88" t="s">
        <v>5</v>
      </c>
      <c r="CL61" s="88" t="s">
        <v>20</v>
      </c>
      <c r="CM61" s="88" t="s">
        <v>83</v>
      </c>
    </row>
    <row r="62" spans="1:91" s="1" customFormat="1" ht="30" customHeight="1">
      <c r="B62" s="30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4"/>
    </row>
    <row r="63" spans="1:91" s="1" customFormat="1" ht="6.95" customHeight="1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34"/>
    </row>
  </sheetData>
  <sheetProtection algorithmName="SHA-512" hashValue="Dx1qJubYpAkcXCiPwuS4Qovyouym4y9vjycDE6byw/L0+1lK7aJv59F28PDf9RISlc45ZDQZ804V1Ub2JKHWhw==" saltValue="gXrNuo2dFF8/ldWQy4o4AhmY9Ovf7zisucVwgiopObLKIkCmTVFMTEJfZMxnQ+LtIapiRvkFXZD06xjIXAdHnQ==" spinCount="100000" sheet="1" objects="1" scenarios="1" formatColumns="0" formatRows="0"/>
  <mergeCells count="66">
    <mergeCell ref="D60:H60"/>
    <mergeCell ref="J60:AF60"/>
    <mergeCell ref="D61:H61"/>
    <mergeCell ref="J61:AF61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D57:H57"/>
    <mergeCell ref="J57:AF57"/>
    <mergeCell ref="D58:H58"/>
    <mergeCell ref="J58:AF58"/>
    <mergeCell ref="D59:H59"/>
    <mergeCell ref="J59:AF59"/>
    <mergeCell ref="C52:G52"/>
    <mergeCell ref="I52:AF52"/>
    <mergeCell ref="D55:H55"/>
    <mergeCell ref="J55:AF55"/>
    <mergeCell ref="D56:H56"/>
    <mergeCell ref="J56:AF56"/>
    <mergeCell ref="L33:P33"/>
    <mergeCell ref="AN61:AP61"/>
    <mergeCell ref="AN58:AP58"/>
    <mergeCell ref="AN59:AP59"/>
    <mergeCell ref="AN60:AP60"/>
    <mergeCell ref="AG54:AM54"/>
    <mergeCell ref="AN54:AP54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PS 01 - Oprava SZZ Olomou...'!C2" display="/"/>
    <hyperlink ref="A56" location="'PS 02 - Zrušení SZZ Olomo...'!C2" display="/"/>
    <hyperlink ref="A57" location="'PS 03 - Oprava SZZ Olomou...'!C2" display="/"/>
    <hyperlink ref="A58" location="'PS 04 - Oprava PZS km 3,887'!C2" display="/"/>
    <hyperlink ref="A59" location="'PS 05 - Oprava PZS v km 3...'!C2" display="/"/>
    <hyperlink ref="A60" location="'PS 06 - Oprava PZS v km 7...'!C2" display="/"/>
    <hyperlink ref="A61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8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3" t="s">
        <v>82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102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8" t="str">
        <f>'Rekapitulace stavby'!K6</f>
        <v>Oprava zab. zař. na trati Olomouc Nová ulice – Olomouc Řepčín</v>
      </c>
      <c r="F7" s="319"/>
      <c r="G7" s="319"/>
      <c r="H7" s="319"/>
      <c r="L7" s="16"/>
    </row>
    <row r="8" spans="2:46" s="1" customFormat="1" ht="12" customHeight="1">
      <c r="B8" s="34"/>
      <c r="D8" s="98" t="s">
        <v>103</v>
      </c>
      <c r="I8" s="99"/>
      <c r="L8" s="34"/>
    </row>
    <row r="9" spans="2:46" s="1" customFormat="1" ht="36.950000000000003" customHeight="1">
      <c r="B9" s="34"/>
      <c r="E9" s="320" t="s">
        <v>104</v>
      </c>
      <c r="F9" s="321"/>
      <c r="G9" s="321"/>
      <c r="H9" s="321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19</v>
      </c>
      <c r="F11" s="13" t="s">
        <v>20</v>
      </c>
      <c r="I11" s="100" t="s">
        <v>21</v>
      </c>
      <c r="J11" s="13" t="s">
        <v>20</v>
      </c>
      <c r="L11" s="34"/>
    </row>
    <row r="12" spans="2:46" s="1" customFormat="1" ht="12" customHeight="1">
      <c r="B12" s="34"/>
      <c r="D12" s="98" t="s">
        <v>23</v>
      </c>
      <c r="F12" s="13" t="s">
        <v>24</v>
      </c>
      <c r="I12" s="100" t="s">
        <v>25</v>
      </c>
      <c r="J12" s="101">
        <f>'Rekapitulace stavby'!AN8</f>
        <v>0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28</v>
      </c>
      <c r="I14" s="100" t="s">
        <v>29</v>
      </c>
      <c r="J14" s="13" t="s">
        <v>20</v>
      </c>
      <c r="L14" s="34"/>
    </row>
    <row r="15" spans="2:46" s="1" customFormat="1" ht="18" customHeight="1">
      <c r="B15" s="34"/>
      <c r="E15" s="13" t="s">
        <v>30</v>
      </c>
      <c r="I15" s="100" t="s">
        <v>31</v>
      </c>
      <c r="J15" s="13" t="s">
        <v>20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32</v>
      </c>
      <c r="I17" s="100" t="s">
        <v>29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22" t="str">
        <f>'Rekapitulace stavby'!E14</f>
        <v>Vyplň údaj</v>
      </c>
      <c r="F18" s="323"/>
      <c r="G18" s="323"/>
      <c r="H18" s="323"/>
      <c r="I18" s="100" t="s">
        <v>31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34</v>
      </c>
      <c r="I20" s="100" t="s">
        <v>29</v>
      </c>
      <c r="J20" s="13" t="s">
        <v>20</v>
      </c>
      <c r="L20" s="34"/>
    </row>
    <row r="21" spans="2:12" s="1" customFormat="1" ht="18" customHeight="1">
      <c r="B21" s="34"/>
      <c r="E21" s="13" t="s">
        <v>35</v>
      </c>
      <c r="I21" s="100" t="s">
        <v>31</v>
      </c>
      <c r="J21" s="13" t="s">
        <v>20</v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37</v>
      </c>
      <c r="I23" s="100" t="s">
        <v>29</v>
      </c>
      <c r="J23" s="13" t="s">
        <v>20</v>
      </c>
      <c r="L23" s="34"/>
    </row>
    <row r="24" spans="2:12" s="1" customFormat="1" ht="18" customHeight="1">
      <c r="B24" s="34"/>
      <c r="E24" s="13" t="s">
        <v>105</v>
      </c>
      <c r="I24" s="100" t="s">
        <v>31</v>
      </c>
      <c r="J24" s="13" t="s">
        <v>20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38</v>
      </c>
      <c r="I26" s="99"/>
      <c r="L26" s="34"/>
    </row>
    <row r="27" spans="2:12" s="6" customFormat="1" ht="22.5" customHeight="1">
      <c r="B27" s="102"/>
      <c r="E27" s="324" t="s">
        <v>106</v>
      </c>
      <c r="F27" s="324"/>
      <c r="G27" s="324"/>
      <c r="H27" s="324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40</v>
      </c>
      <c r="I30" s="99"/>
      <c r="J30" s="106">
        <f>ROUND(J82,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42</v>
      </c>
      <c r="I32" s="108" t="s">
        <v>41</v>
      </c>
      <c r="J32" s="107" t="s">
        <v>43</v>
      </c>
      <c r="L32" s="34"/>
    </row>
    <row r="33" spans="2:12" s="1" customFormat="1" ht="14.45" customHeight="1">
      <c r="B33" s="34"/>
      <c r="D33" s="98" t="s">
        <v>44</v>
      </c>
      <c r="E33" s="98" t="s">
        <v>45</v>
      </c>
      <c r="F33" s="109">
        <f>ROUND((SUM(BE82:BE117)),  2)</f>
        <v>0</v>
      </c>
      <c r="I33" s="110">
        <v>0.21</v>
      </c>
      <c r="J33" s="109">
        <f>ROUND(((SUM(BE82:BE117))*I33),  2)</f>
        <v>0</v>
      </c>
      <c r="L33" s="34"/>
    </row>
    <row r="34" spans="2:12" s="1" customFormat="1" ht="14.45" customHeight="1">
      <c r="B34" s="34"/>
      <c r="E34" s="98" t="s">
        <v>46</v>
      </c>
      <c r="F34" s="109">
        <f>ROUND((SUM(BF82:BF117)),  2)</f>
        <v>0</v>
      </c>
      <c r="I34" s="110">
        <v>0.15</v>
      </c>
      <c r="J34" s="109">
        <f>ROUND(((SUM(BF82:BF117))*I34),  2)</f>
        <v>0</v>
      </c>
      <c r="L34" s="34"/>
    </row>
    <row r="35" spans="2:12" s="1" customFormat="1" ht="14.45" hidden="1" customHeight="1">
      <c r="B35" s="34"/>
      <c r="E35" s="98" t="s">
        <v>47</v>
      </c>
      <c r="F35" s="109">
        <f>ROUND((SUM(BG82:BG117)),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48</v>
      </c>
      <c r="F36" s="109">
        <f>ROUND((SUM(BH82:BH117)),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49</v>
      </c>
      <c r="F37" s="109">
        <f>ROUND((SUM(BI82:BI117)),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50</v>
      </c>
      <c r="E39" s="113"/>
      <c r="F39" s="113"/>
      <c r="G39" s="114" t="s">
        <v>51</v>
      </c>
      <c r="H39" s="115" t="s">
        <v>52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107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5" t="str">
        <f>E7</f>
        <v>Oprava zab. zař. na trati Olomouc Nová ulice – Olomouc Řepčín</v>
      </c>
      <c r="F48" s="326"/>
      <c r="G48" s="326"/>
      <c r="H48" s="326"/>
      <c r="I48" s="99"/>
      <c r="J48" s="31"/>
      <c r="K48" s="31"/>
      <c r="L48" s="34"/>
    </row>
    <row r="49" spans="2:47" s="1" customFormat="1" ht="12" customHeight="1">
      <c r="B49" s="30"/>
      <c r="C49" s="25" t="s">
        <v>103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8" t="str">
        <f>E9</f>
        <v>PS 01 - Oprava SZZ Olomouc Řepčín</v>
      </c>
      <c r="F50" s="297"/>
      <c r="G50" s="297"/>
      <c r="H50" s="297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23</v>
      </c>
      <c r="D52" s="31"/>
      <c r="E52" s="31"/>
      <c r="F52" s="23" t="str">
        <f>F12</f>
        <v>Olomouc</v>
      </c>
      <c r="G52" s="31"/>
      <c r="H52" s="31"/>
      <c r="I52" s="100" t="s">
        <v>25</v>
      </c>
      <c r="J52" s="51">
        <f>IF(J12="","",J12)</f>
        <v>0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28</v>
      </c>
      <c r="D54" s="31"/>
      <c r="E54" s="31"/>
      <c r="F54" s="23" t="str">
        <f>E15</f>
        <v>Správa železniční dopravní cesty, s.o. - OŘ Olc</v>
      </c>
      <c r="G54" s="31"/>
      <c r="H54" s="31"/>
      <c r="I54" s="100" t="s">
        <v>34</v>
      </c>
      <c r="J54" s="28" t="str">
        <f>E21</f>
        <v>SB projekt s.r.o.</v>
      </c>
      <c r="K54" s="31"/>
      <c r="L54" s="34"/>
    </row>
    <row r="55" spans="2:47" s="1" customFormat="1" ht="24.95" customHeight="1">
      <c r="B55" s="30"/>
      <c r="C55" s="25" t="s">
        <v>32</v>
      </c>
      <c r="D55" s="31"/>
      <c r="E55" s="31"/>
      <c r="F55" s="23" t="str">
        <f>IF(E18="","",E18)</f>
        <v>Vyplň údaj</v>
      </c>
      <c r="G55" s="31"/>
      <c r="H55" s="31"/>
      <c r="I55" s="100" t="s">
        <v>37</v>
      </c>
      <c r="J55" s="28" t="str">
        <f>E24</f>
        <v>Ing. Petr Szabo, SB projekt s.r.o.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108</v>
      </c>
      <c r="D57" s="126"/>
      <c r="E57" s="126"/>
      <c r="F57" s="126"/>
      <c r="G57" s="126"/>
      <c r="H57" s="126"/>
      <c r="I57" s="127"/>
      <c r="J57" s="128" t="s">
        <v>109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72</v>
      </c>
      <c r="D59" s="31"/>
      <c r="E59" s="31"/>
      <c r="F59" s="31"/>
      <c r="G59" s="31"/>
      <c r="H59" s="31"/>
      <c r="I59" s="99"/>
      <c r="J59" s="69">
        <f>J82</f>
        <v>0</v>
      </c>
      <c r="K59" s="31"/>
      <c r="L59" s="34"/>
      <c r="AU59" s="13" t="s">
        <v>110</v>
      </c>
    </row>
    <row r="60" spans="2:47" s="7" customFormat="1" ht="24.95" customHeight="1">
      <c r="B60" s="130"/>
      <c r="C60" s="131"/>
      <c r="D60" s="132" t="s">
        <v>111</v>
      </c>
      <c r="E60" s="133"/>
      <c r="F60" s="133"/>
      <c r="G60" s="133"/>
      <c r="H60" s="133"/>
      <c r="I60" s="134"/>
      <c r="J60" s="135">
        <f>J83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112</v>
      </c>
      <c r="E61" s="140"/>
      <c r="F61" s="140"/>
      <c r="G61" s="140"/>
      <c r="H61" s="140"/>
      <c r="I61" s="141"/>
      <c r="J61" s="142">
        <f>J84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113</v>
      </c>
      <c r="E62" s="140"/>
      <c r="F62" s="140"/>
      <c r="G62" s="140"/>
      <c r="H62" s="140"/>
      <c r="I62" s="141"/>
      <c r="J62" s="142">
        <f>J110</f>
        <v>0</v>
      </c>
      <c r="K62" s="138"/>
      <c r="L62" s="143"/>
    </row>
    <row r="63" spans="2:47" s="1" customFormat="1" ht="21.75" customHeight="1">
      <c r="B63" s="30"/>
      <c r="C63" s="31"/>
      <c r="D63" s="31"/>
      <c r="E63" s="31"/>
      <c r="F63" s="31"/>
      <c r="G63" s="31"/>
      <c r="H63" s="31"/>
      <c r="I63" s="99"/>
      <c r="J63" s="31"/>
      <c r="K63" s="31"/>
      <c r="L63" s="34"/>
    </row>
    <row r="64" spans="2:47" s="1" customFormat="1" ht="6.95" customHeight="1">
      <c r="B64" s="42"/>
      <c r="C64" s="43"/>
      <c r="D64" s="43"/>
      <c r="E64" s="43"/>
      <c r="F64" s="43"/>
      <c r="G64" s="43"/>
      <c r="H64" s="43"/>
      <c r="I64" s="121"/>
      <c r="J64" s="43"/>
      <c r="K64" s="43"/>
      <c r="L64" s="34"/>
    </row>
    <row r="68" spans="2:12" s="1" customFormat="1" ht="6.95" customHeight="1">
      <c r="B68" s="44"/>
      <c r="C68" s="45"/>
      <c r="D68" s="45"/>
      <c r="E68" s="45"/>
      <c r="F68" s="45"/>
      <c r="G68" s="45"/>
      <c r="H68" s="45"/>
      <c r="I68" s="124"/>
      <c r="J68" s="45"/>
      <c r="K68" s="45"/>
      <c r="L68" s="34"/>
    </row>
    <row r="69" spans="2:12" s="1" customFormat="1" ht="24.95" customHeight="1">
      <c r="B69" s="30"/>
      <c r="C69" s="19" t="s">
        <v>114</v>
      </c>
      <c r="D69" s="31"/>
      <c r="E69" s="31"/>
      <c r="F69" s="31"/>
      <c r="G69" s="31"/>
      <c r="H69" s="31"/>
      <c r="I69" s="99"/>
      <c r="J69" s="31"/>
      <c r="K69" s="31"/>
      <c r="L69" s="34"/>
    </row>
    <row r="70" spans="2:12" s="1" customFormat="1" ht="6.95" customHeight="1">
      <c r="B70" s="30"/>
      <c r="C70" s="31"/>
      <c r="D70" s="31"/>
      <c r="E70" s="31"/>
      <c r="F70" s="31"/>
      <c r="G70" s="31"/>
      <c r="H70" s="31"/>
      <c r="I70" s="99"/>
      <c r="J70" s="31"/>
      <c r="K70" s="31"/>
      <c r="L70" s="34"/>
    </row>
    <row r="71" spans="2:12" s="1" customFormat="1" ht="12" customHeight="1">
      <c r="B71" s="30"/>
      <c r="C71" s="25" t="s">
        <v>16</v>
      </c>
      <c r="D71" s="31"/>
      <c r="E71" s="31"/>
      <c r="F71" s="31"/>
      <c r="G71" s="31"/>
      <c r="H71" s="31"/>
      <c r="I71" s="99"/>
      <c r="J71" s="31"/>
      <c r="K71" s="31"/>
      <c r="L71" s="34"/>
    </row>
    <row r="72" spans="2:12" s="1" customFormat="1" ht="16.5" customHeight="1">
      <c r="B72" s="30"/>
      <c r="C72" s="31"/>
      <c r="D72" s="31"/>
      <c r="E72" s="325" t="str">
        <f>E7</f>
        <v>Oprava zab. zař. na trati Olomouc Nová ulice – Olomouc Řepčín</v>
      </c>
      <c r="F72" s="326"/>
      <c r="G72" s="326"/>
      <c r="H72" s="326"/>
      <c r="I72" s="99"/>
      <c r="J72" s="31"/>
      <c r="K72" s="31"/>
      <c r="L72" s="34"/>
    </row>
    <row r="73" spans="2:12" s="1" customFormat="1" ht="12" customHeight="1">
      <c r="B73" s="30"/>
      <c r="C73" s="25" t="s">
        <v>103</v>
      </c>
      <c r="D73" s="31"/>
      <c r="E73" s="31"/>
      <c r="F73" s="31"/>
      <c r="G73" s="31"/>
      <c r="H73" s="31"/>
      <c r="I73" s="99"/>
      <c r="J73" s="31"/>
      <c r="K73" s="31"/>
      <c r="L73" s="34"/>
    </row>
    <row r="74" spans="2:12" s="1" customFormat="1" ht="16.5" customHeight="1">
      <c r="B74" s="30"/>
      <c r="C74" s="31"/>
      <c r="D74" s="31"/>
      <c r="E74" s="298" t="str">
        <f>E9</f>
        <v>PS 01 - Oprava SZZ Olomouc Řepčín</v>
      </c>
      <c r="F74" s="297"/>
      <c r="G74" s="297"/>
      <c r="H74" s="297"/>
      <c r="I74" s="99"/>
      <c r="J74" s="31"/>
      <c r="K74" s="31"/>
      <c r="L74" s="34"/>
    </row>
    <row r="75" spans="2:12" s="1" customFormat="1" ht="6.95" customHeight="1">
      <c r="B75" s="30"/>
      <c r="C75" s="31"/>
      <c r="D75" s="31"/>
      <c r="E75" s="31"/>
      <c r="F75" s="31"/>
      <c r="G75" s="31"/>
      <c r="H75" s="31"/>
      <c r="I75" s="99"/>
      <c r="J75" s="31"/>
      <c r="K75" s="31"/>
      <c r="L75" s="34"/>
    </row>
    <row r="76" spans="2:12" s="1" customFormat="1" ht="12" customHeight="1">
      <c r="B76" s="30"/>
      <c r="C76" s="25" t="s">
        <v>23</v>
      </c>
      <c r="D76" s="31"/>
      <c r="E76" s="31"/>
      <c r="F76" s="23" t="str">
        <f>F12</f>
        <v>Olomouc</v>
      </c>
      <c r="G76" s="31"/>
      <c r="H76" s="31"/>
      <c r="I76" s="100" t="s">
        <v>25</v>
      </c>
      <c r="J76" s="51">
        <f>IF(J12="","",J12)</f>
        <v>0</v>
      </c>
      <c r="K76" s="31"/>
      <c r="L76" s="34"/>
    </row>
    <row r="77" spans="2:12" s="1" customFormat="1" ht="6.95" customHeight="1">
      <c r="B77" s="30"/>
      <c r="C77" s="31"/>
      <c r="D77" s="31"/>
      <c r="E77" s="31"/>
      <c r="F77" s="31"/>
      <c r="G77" s="31"/>
      <c r="H77" s="31"/>
      <c r="I77" s="99"/>
      <c r="J77" s="31"/>
      <c r="K77" s="31"/>
      <c r="L77" s="34"/>
    </row>
    <row r="78" spans="2:12" s="1" customFormat="1" ht="13.7" customHeight="1">
      <c r="B78" s="30"/>
      <c r="C78" s="25" t="s">
        <v>28</v>
      </c>
      <c r="D78" s="31"/>
      <c r="E78" s="31"/>
      <c r="F78" s="23" t="str">
        <f>E15</f>
        <v>Správa železniční dopravní cesty, s.o. - OŘ Olc</v>
      </c>
      <c r="G78" s="31"/>
      <c r="H78" s="31"/>
      <c r="I78" s="100" t="s">
        <v>34</v>
      </c>
      <c r="J78" s="28" t="str">
        <f>E21</f>
        <v>SB projekt s.r.o.</v>
      </c>
      <c r="K78" s="31"/>
      <c r="L78" s="34"/>
    </row>
    <row r="79" spans="2:12" s="1" customFormat="1" ht="24.95" customHeight="1">
      <c r="B79" s="30"/>
      <c r="C79" s="25" t="s">
        <v>32</v>
      </c>
      <c r="D79" s="31"/>
      <c r="E79" s="31"/>
      <c r="F79" s="23" t="str">
        <f>IF(E18="","",E18)</f>
        <v>Vyplň údaj</v>
      </c>
      <c r="G79" s="31"/>
      <c r="H79" s="31"/>
      <c r="I79" s="100" t="s">
        <v>37</v>
      </c>
      <c r="J79" s="28" t="str">
        <f>E24</f>
        <v>Ing. Petr Szabo, SB projekt s.r.o.</v>
      </c>
      <c r="K79" s="31"/>
      <c r="L79" s="34"/>
    </row>
    <row r="80" spans="2:12" s="1" customFormat="1" ht="10.35" customHeight="1">
      <c r="B80" s="30"/>
      <c r="C80" s="31"/>
      <c r="D80" s="31"/>
      <c r="E80" s="31"/>
      <c r="F80" s="31"/>
      <c r="G80" s="31"/>
      <c r="H80" s="31"/>
      <c r="I80" s="99"/>
      <c r="J80" s="31"/>
      <c r="K80" s="31"/>
      <c r="L80" s="34"/>
    </row>
    <row r="81" spans="2:65" s="9" customFormat="1" ht="29.25" customHeight="1">
      <c r="B81" s="144"/>
      <c r="C81" s="145" t="s">
        <v>115</v>
      </c>
      <c r="D81" s="146" t="s">
        <v>59</v>
      </c>
      <c r="E81" s="146" t="s">
        <v>55</v>
      </c>
      <c r="F81" s="146" t="s">
        <v>56</v>
      </c>
      <c r="G81" s="146" t="s">
        <v>116</v>
      </c>
      <c r="H81" s="146" t="s">
        <v>117</v>
      </c>
      <c r="I81" s="147" t="s">
        <v>118</v>
      </c>
      <c r="J81" s="146" t="s">
        <v>109</v>
      </c>
      <c r="K81" s="148" t="s">
        <v>119</v>
      </c>
      <c r="L81" s="149"/>
      <c r="M81" s="60" t="s">
        <v>20</v>
      </c>
      <c r="N81" s="61" t="s">
        <v>44</v>
      </c>
      <c r="O81" s="61" t="s">
        <v>120</v>
      </c>
      <c r="P81" s="61" t="s">
        <v>121</v>
      </c>
      <c r="Q81" s="61" t="s">
        <v>122</v>
      </c>
      <c r="R81" s="61" t="s">
        <v>123</v>
      </c>
      <c r="S81" s="61" t="s">
        <v>124</v>
      </c>
      <c r="T81" s="62" t="s">
        <v>125</v>
      </c>
    </row>
    <row r="82" spans="2:65" s="1" customFormat="1" ht="22.9" customHeight="1">
      <c r="B82" s="30"/>
      <c r="C82" s="67" t="s">
        <v>126</v>
      </c>
      <c r="D82" s="31"/>
      <c r="E82" s="31"/>
      <c r="F82" s="31"/>
      <c r="G82" s="31"/>
      <c r="H82" s="31"/>
      <c r="I82" s="99"/>
      <c r="J82" s="150">
        <f>BK82</f>
        <v>0</v>
      </c>
      <c r="K82" s="31"/>
      <c r="L82" s="34"/>
      <c r="M82" s="63"/>
      <c r="N82" s="64"/>
      <c r="O82" s="64"/>
      <c r="P82" s="151">
        <f>P83</f>
        <v>0</v>
      </c>
      <c r="Q82" s="64"/>
      <c r="R82" s="151">
        <f>R83</f>
        <v>0</v>
      </c>
      <c r="S82" s="64"/>
      <c r="T82" s="152">
        <f>T83</f>
        <v>0</v>
      </c>
      <c r="AT82" s="13" t="s">
        <v>73</v>
      </c>
      <c r="AU82" s="13" t="s">
        <v>110</v>
      </c>
      <c r="BK82" s="153">
        <f>BK83</f>
        <v>0</v>
      </c>
    </row>
    <row r="83" spans="2:65" s="10" customFormat="1" ht="25.9" customHeight="1">
      <c r="B83" s="154"/>
      <c r="C83" s="155"/>
      <c r="D83" s="156" t="s">
        <v>73</v>
      </c>
      <c r="E83" s="157" t="s">
        <v>127</v>
      </c>
      <c r="F83" s="157" t="s">
        <v>128</v>
      </c>
      <c r="G83" s="155"/>
      <c r="H83" s="155"/>
      <c r="I83" s="158"/>
      <c r="J83" s="159">
        <f>BK83</f>
        <v>0</v>
      </c>
      <c r="K83" s="155"/>
      <c r="L83" s="160"/>
      <c r="M83" s="161"/>
      <c r="N83" s="162"/>
      <c r="O83" s="162"/>
      <c r="P83" s="163">
        <f>P84+P110</f>
        <v>0</v>
      </c>
      <c r="Q83" s="162"/>
      <c r="R83" s="163">
        <f>R84+R110</f>
        <v>0</v>
      </c>
      <c r="S83" s="162"/>
      <c r="T83" s="164">
        <f>T84+T110</f>
        <v>0</v>
      </c>
      <c r="AR83" s="165" t="s">
        <v>22</v>
      </c>
      <c r="AT83" s="166" t="s">
        <v>73</v>
      </c>
      <c r="AU83" s="166" t="s">
        <v>74</v>
      </c>
      <c r="AY83" s="165" t="s">
        <v>129</v>
      </c>
      <c r="BK83" s="167">
        <f>BK84+BK110</f>
        <v>0</v>
      </c>
    </row>
    <row r="84" spans="2:65" s="10" customFormat="1" ht="22.9" customHeight="1">
      <c r="B84" s="154"/>
      <c r="C84" s="155"/>
      <c r="D84" s="156" t="s">
        <v>73</v>
      </c>
      <c r="E84" s="168" t="s">
        <v>130</v>
      </c>
      <c r="F84" s="168" t="s">
        <v>131</v>
      </c>
      <c r="G84" s="155"/>
      <c r="H84" s="155"/>
      <c r="I84" s="158"/>
      <c r="J84" s="169">
        <f>BK84</f>
        <v>0</v>
      </c>
      <c r="K84" s="155"/>
      <c r="L84" s="160"/>
      <c r="M84" s="161"/>
      <c r="N84" s="162"/>
      <c r="O84" s="162"/>
      <c r="P84" s="163">
        <f>SUM(P85:P109)</f>
        <v>0</v>
      </c>
      <c r="Q84" s="162"/>
      <c r="R84" s="163">
        <f>SUM(R85:R109)</f>
        <v>0</v>
      </c>
      <c r="S84" s="162"/>
      <c r="T84" s="164">
        <f>SUM(T85:T109)</f>
        <v>0</v>
      </c>
      <c r="AR84" s="165" t="s">
        <v>22</v>
      </c>
      <c r="AT84" s="166" t="s">
        <v>73</v>
      </c>
      <c r="AU84" s="166" t="s">
        <v>22</v>
      </c>
      <c r="AY84" s="165" t="s">
        <v>129</v>
      </c>
      <c r="BK84" s="167">
        <f>SUM(BK85:BK109)</f>
        <v>0</v>
      </c>
    </row>
    <row r="85" spans="2:65" s="1" customFormat="1" ht="16.5" customHeight="1">
      <c r="B85" s="30"/>
      <c r="C85" s="170" t="s">
        <v>22</v>
      </c>
      <c r="D85" s="170" t="s">
        <v>132</v>
      </c>
      <c r="E85" s="171" t="s">
        <v>133</v>
      </c>
      <c r="F85" s="172" t="s">
        <v>134</v>
      </c>
      <c r="G85" s="173" t="s">
        <v>135</v>
      </c>
      <c r="H85" s="174">
        <v>10</v>
      </c>
      <c r="I85" s="175"/>
      <c r="J85" s="176">
        <f t="shared" ref="J85:J109" si="0">ROUND(I85*H85,2)</f>
        <v>0</v>
      </c>
      <c r="K85" s="172" t="s">
        <v>136</v>
      </c>
      <c r="L85" s="34"/>
      <c r="M85" s="177" t="s">
        <v>20</v>
      </c>
      <c r="N85" s="178" t="s">
        <v>45</v>
      </c>
      <c r="O85" s="56"/>
      <c r="P85" s="179">
        <f t="shared" ref="P85:P109" si="1">O85*H85</f>
        <v>0</v>
      </c>
      <c r="Q85" s="179">
        <v>0</v>
      </c>
      <c r="R85" s="179">
        <f t="shared" ref="R85:R109" si="2">Q85*H85</f>
        <v>0</v>
      </c>
      <c r="S85" s="179">
        <v>0</v>
      </c>
      <c r="T85" s="180">
        <f t="shared" ref="T85:T109" si="3">S85*H85</f>
        <v>0</v>
      </c>
      <c r="AR85" s="13" t="s">
        <v>22</v>
      </c>
      <c r="AT85" s="13" t="s">
        <v>132</v>
      </c>
      <c r="AU85" s="13" t="s">
        <v>83</v>
      </c>
      <c r="AY85" s="13" t="s">
        <v>129</v>
      </c>
      <c r="BE85" s="181">
        <f t="shared" ref="BE85:BE109" si="4">IF(N85="základní",J85,0)</f>
        <v>0</v>
      </c>
      <c r="BF85" s="181">
        <f t="shared" ref="BF85:BF109" si="5">IF(N85="snížená",J85,0)</f>
        <v>0</v>
      </c>
      <c r="BG85" s="181">
        <f t="shared" ref="BG85:BG109" si="6">IF(N85="zákl. přenesená",J85,0)</f>
        <v>0</v>
      </c>
      <c r="BH85" s="181">
        <f t="shared" ref="BH85:BH109" si="7">IF(N85="sníž. přenesená",J85,0)</f>
        <v>0</v>
      </c>
      <c r="BI85" s="181">
        <f t="shared" ref="BI85:BI109" si="8">IF(N85="nulová",J85,0)</f>
        <v>0</v>
      </c>
      <c r="BJ85" s="13" t="s">
        <v>22</v>
      </c>
      <c r="BK85" s="181">
        <f t="shared" ref="BK85:BK109" si="9">ROUND(I85*H85,2)</f>
        <v>0</v>
      </c>
      <c r="BL85" s="13" t="s">
        <v>22</v>
      </c>
      <c r="BM85" s="13" t="s">
        <v>137</v>
      </c>
    </row>
    <row r="86" spans="2:65" s="1" customFormat="1" ht="16.5" customHeight="1">
      <c r="B86" s="30"/>
      <c r="C86" s="182" t="s">
        <v>83</v>
      </c>
      <c r="D86" s="182" t="s">
        <v>138</v>
      </c>
      <c r="E86" s="183" t="s">
        <v>139</v>
      </c>
      <c r="F86" s="184" t="s">
        <v>140</v>
      </c>
      <c r="G86" s="185" t="s">
        <v>135</v>
      </c>
      <c r="H86" s="186">
        <v>10</v>
      </c>
      <c r="I86" s="187"/>
      <c r="J86" s="188">
        <f t="shared" si="0"/>
        <v>0</v>
      </c>
      <c r="K86" s="184" t="s">
        <v>136</v>
      </c>
      <c r="L86" s="189"/>
      <c r="M86" s="190" t="s">
        <v>20</v>
      </c>
      <c r="N86" s="191" t="s">
        <v>45</v>
      </c>
      <c r="O86" s="56"/>
      <c r="P86" s="179">
        <f t="shared" si="1"/>
        <v>0</v>
      </c>
      <c r="Q86" s="179">
        <v>0</v>
      </c>
      <c r="R86" s="179">
        <f t="shared" si="2"/>
        <v>0</v>
      </c>
      <c r="S86" s="179">
        <v>0</v>
      </c>
      <c r="T86" s="180">
        <f t="shared" si="3"/>
        <v>0</v>
      </c>
      <c r="AR86" s="13" t="s">
        <v>83</v>
      </c>
      <c r="AT86" s="13" t="s">
        <v>138</v>
      </c>
      <c r="AU86" s="13" t="s">
        <v>83</v>
      </c>
      <c r="AY86" s="13" t="s">
        <v>129</v>
      </c>
      <c r="BE86" s="181">
        <f t="shared" si="4"/>
        <v>0</v>
      </c>
      <c r="BF86" s="181">
        <f t="shared" si="5"/>
        <v>0</v>
      </c>
      <c r="BG86" s="181">
        <f t="shared" si="6"/>
        <v>0</v>
      </c>
      <c r="BH86" s="181">
        <f t="shared" si="7"/>
        <v>0</v>
      </c>
      <c r="BI86" s="181">
        <f t="shared" si="8"/>
        <v>0</v>
      </c>
      <c r="BJ86" s="13" t="s">
        <v>22</v>
      </c>
      <c r="BK86" s="181">
        <f t="shared" si="9"/>
        <v>0</v>
      </c>
      <c r="BL86" s="13" t="s">
        <v>22</v>
      </c>
      <c r="BM86" s="13" t="s">
        <v>141</v>
      </c>
    </row>
    <row r="87" spans="2:65" s="1" customFormat="1" ht="16.5" customHeight="1">
      <c r="B87" s="30"/>
      <c r="C87" s="170" t="s">
        <v>130</v>
      </c>
      <c r="D87" s="170" t="s">
        <v>132</v>
      </c>
      <c r="E87" s="171" t="s">
        <v>142</v>
      </c>
      <c r="F87" s="172" t="s">
        <v>143</v>
      </c>
      <c r="G87" s="173" t="s">
        <v>144</v>
      </c>
      <c r="H87" s="174">
        <v>30</v>
      </c>
      <c r="I87" s="175"/>
      <c r="J87" s="176">
        <f t="shared" si="0"/>
        <v>0</v>
      </c>
      <c r="K87" s="172" t="s">
        <v>136</v>
      </c>
      <c r="L87" s="34"/>
      <c r="M87" s="177" t="s">
        <v>20</v>
      </c>
      <c r="N87" s="178" t="s">
        <v>45</v>
      </c>
      <c r="O87" s="56"/>
      <c r="P87" s="179">
        <f t="shared" si="1"/>
        <v>0</v>
      </c>
      <c r="Q87" s="179">
        <v>0</v>
      </c>
      <c r="R87" s="179">
        <f t="shared" si="2"/>
        <v>0</v>
      </c>
      <c r="S87" s="179">
        <v>0</v>
      </c>
      <c r="T87" s="180">
        <f t="shared" si="3"/>
        <v>0</v>
      </c>
      <c r="AR87" s="13" t="s">
        <v>22</v>
      </c>
      <c r="AT87" s="13" t="s">
        <v>132</v>
      </c>
      <c r="AU87" s="13" t="s">
        <v>83</v>
      </c>
      <c r="AY87" s="13" t="s">
        <v>129</v>
      </c>
      <c r="BE87" s="181">
        <f t="shared" si="4"/>
        <v>0</v>
      </c>
      <c r="BF87" s="181">
        <f t="shared" si="5"/>
        <v>0</v>
      </c>
      <c r="BG87" s="181">
        <f t="shared" si="6"/>
        <v>0</v>
      </c>
      <c r="BH87" s="181">
        <f t="shared" si="7"/>
        <v>0</v>
      </c>
      <c r="BI87" s="181">
        <f t="shared" si="8"/>
        <v>0</v>
      </c>
      <c r="BJ87" s="13" t="s">
        <v>22</v>
      </c>
      <c r="BK87" s="181">
        <f t="shared" si="9"/>
        <v>0</v>
      </c>
      <c r="BL87" s="13" t="s">
        <v>22</v>
      </c>
      <c r="BM87" s="13" t="s">
        <v>145</v>
      </c>
    </row>
    <row r="88" spans="2:65" s="1" customFormat="1" ht="16.5" customHeight="1">
      <c r="B88" s="30"/>
      <c r="C88" s="182" t="s">
        <v>146</v>
      </c>
      <c r="D88" s="182" t="s">
        <v>138</v>
      </c>
      <c r="E88" s="183" t="s">
        <v>147</v>
      </c>
      <c r="F88" s="184" t="s">
        <v>148</v>
      </c>
      <c r="G88" s="185" t="s">
        <v>144</v>
      </c>
      <c r="H88" s="186">
        <v>30</v>
      </c>
      <c r="I88" s="187"/>
      <c r="J88" s="188">
        <f t="shared" si="0"/>
        <v>0</v>
      </c>
      <c r="K88" s="184" t="s">
        <v>136</v>
      </c>
      <c r="L88" s="189"/>
      <c r="M88" s="190" t="s">
        <v>20</v>
      </c>
      <c r="N88" s="191" t="s">
        <v>45</v>
      </c>
      <c r="O88" s="56"/>
      <c r="P88" s="179">
        <f t="shared" si="1"/>
        <v>0</v>
      </c>
      <c r="Q88" s="179">
        <v>0</v>
      </c>
      <c r="R88" s="179">
        <f t="shared" si="2"/>
        <v>0</v>
      </c>
      <c r="S88" s="179">
        <v>0</v>
      </c>
      <c r="T88" s="180">
        <f t="shared" si="3"/>
        <v>0</v>
      </c>
      <c r="AR88" s="13" t="s">
        <v>149</v>
      </c>
      <c r="AT88" s="13" t="s">
        <v>138</v>
      </c>
      <c r="AU88" s="13" t="s">
        <v>83</v>
      </c>
      <c r="AY88" s="13" t="s">
        <v>129</v>
      </c>
      <c r="BE88" s="181">
        <f t="shared" si="4"/>
        <v>0</v>
      </c>
      <c r="BF88" s="181">
        <f t="shared" si="5"/>
        <v>0</v>
      </c>
      <c r="BG88" s="181">
        <f t="shared" si="6"/>
        <v>0</v>
      </c>
      <c r="BH88" s="181">
        <f t="shared" si="7"/>
        <v>0</v>
      </c>
      <c r="BI88" s="181">
        <f t="shared" si="8"/>
        <v>0</v>
      </c>
      <c r="BJ88" s="13" t="s">
        <v>22</v>
      </c>
      <c r="BK88" s="181">
        <f t="shared" si="9"/>
        <v>0</v>
      </c>
      <c r="BL88" s="13" t="s">
        <v>149</v>
      </c>
      <c r="BM88" s="13" t="s">
        <v>150</v>
      </c>
    </row>
    <row r="89" spans="2:65" s="1" customFormat="1" ht="33.75" customHeight="1">
      <c r="B89" s="30"/>
      <c r="C89" s="170" t="s">
        <v>151</v>
      </c>
      <c r="D89" s="170" t="s">
        <v>132</v>
      </c>
      <c r="E89" s="171" t="s">
        <v>152</v>
      </c>
      <c r="F89" s="172" t="s">
        <v>153</v>
      </c>
      <c r="G89" s="173" t="s">
        <v>135</v>
      </c>
      <c r="H89" s="174">
        <v>10</v>
      </c>
      <c r="I89" s="175"/>
      <c r="J89" s="176">
        <f t="shared" si="0"/>
        <v>0</v>
      </c>
      <c r="K89" s="172" t="s">
        <v>136</v>
      </c>
      <c r="L89" s="34"/>
      <c r="M89" s="177" t="s">
        <v>20</v>
      </c>
      <c r="N89" s="178" t="s">
        <v>45</v>
      </c>
      <c r="O89" s="56"/>
      <c r="P89" s="179">
        <f t="shared" si="1"/>
        <v>0</v>
      </c>
      <c r="Q89" s="179">
        <v>0</v>
      </c>
      <c r="R89" s="179">
        <f t="shared" si="2"/>
        <v>0</v>
      </c>
      <c r="S89" s="179">
        <v>0</v>
      </c>
      <c r="T89" s="180">
        <f t="shared" si="3"/>
        <v>0</v>
      </c>
      <c r="AR89" s="13" t="s">
        <v>22</v>
      </c>
      <c r="AT89" s="13" t="s">
        <v>132</v>
      </c>
      <c r="AU89" s="13" t="s">
        <v>83</v>
      </c>
      <c r="AY89" s="13" t="s">
        <v>129</v>
      </c>
      <c r="BE89" s="181">
        <f t="shared" si="4"/>
        <v>0</v>
      </c>
      <c r="BF89" s="181">
        <f t="shared" si="5"/>
        <v>0</v>
      </c>
      <c r="BG89" s="181">
        <f t="shared" si="6"/>
        <v>0</v>
      </c>
      <c r="BH89" s="181">
        <f t="shared" si="7"/>
        <v>0</v>
      </c>
      <c r="BI89" s="181">
        <f t="shared" si="8"/>
        <v>0</v>
      </c>
      <c r="BJ89" s="13" t="s">
        <v>22</v>
      </c>
      <c r="BK89" s="181">
        <f t="shared" si="9"/>
        <v>0</v>
      </c>
      <c r="BL89" s="13" t="s">
        <v>22</v>
      </c>
      <c r="BM89" s="13" t="s">
        <v>154</v>
      </c>
    </row>
    <row r="90" spans="2:65" s="1" customFormat="1" ht="16.5" customHeight="1">
      <c r="B90" s="30"/>
      <c r="C90" s="182" t="s">
        <v>155</v>
      </c>
      <c r="D90" s="182" t="s">
        <v>138</v>
      </c>
      <c r="E90" s="183" t="s">
        <v>156</v>
      </c>
      <c r="F90" s="184" t="s">
        <v>157</v>
      </c>
      <c r="G90" s="185" t="s">
        <v>135</v>
      </c>
      <c r="H90" s="186">
        <v>10</v>
      </c>
      <c r="I90" s="187"/>
      <c r="J90" s="188">
        <f t="shared" si="0"/>
        <v>0</v>
      </c>
      <c r="K90" s="184" t="s">
        <v>136</v>
      </c>
      <c r="L90" s="189"/>
      <c r="M90" s="190" t="s">
        <v>20</v>
      </c>
      <c r="N90" s="191" t="s">
        <v>45</v>
      </c>
      <c r="O90" s="56"/>
      <c r="P90" s="179">
        <f t="shared" si="1"/>
        <v>0</v>
      </c>
      <c r="Q90" s="179">
        <v>0</v>
      </c>
      <c r="R90" s="179">
        <f t="shared" si="2"/>
        <v>0</v>
      </c>
      <c r="S90" s="179">
        <v>0</v>
      </c>
      <c r="T90" s="180">
        <f t="shared" si="3"/>
        <v>0</v>
      </c>
      <c r="AR90" s="13" t="s">
        <v>149</v>
      </c>
      <c r="AT90" s="13" t="s">
        <v>138</v>
      </c>
      <c r="AU90" s="13" t="s">
        <v>83</v>
      </c>
      <c r="AY90" s="13" t="s">
        <v>129</v>
      </c>
      <c r="BE90" s="181">
        <f t="shared" si="4"/>
        <v>0</v>
      </c>
      <c r="BF90" s="181">
        <f t="shared" si="5"/>
        <v>0</v>
      </c>
      <c r="BG90" s="181">
        <f t="shared" si="6"/>
        <v>0</v>
      </c>
      <c r="BH90" s="181">
        <f t="shared" si="7"/>
        <v>0</v>
      </c>
      <c r="BI90" s="181">
        <f t="shared" si="8"/>
        <v>0</v>
      </c>
      <c r="BJ90" s="13" t="s">
        <v>22</v>
      </c>
      <c r="BK90" s="181">
        <f t="shared" si="9"/>
        <v>0</v>
      </c>
      <c r="BL90" s="13" t="s">
        <v>149</v>
      </c>
      <c r="BM90" s="13" t="s">
        <v>158</v>
      </c>
    </row>
    <row r="91" spans="2:65" s="1" customFormat="1" ht="33.75" customHeight="1">
      <c r="B91" s="30"/>
      <c r="C91" s="170" t="s">
        <v>159</v>
      </c>
      <c r="D91" s="170" t="s">
        <v>132</v>
      </c>
      <c r="E91" s="171" t="s">
        <v>160</v>
      </c>
      <c r="F91" s="172" t="s">
        <v>161</v>
      </c>
      <c r="G91" s="173" t="s">
        <v>135</v>
      </c>
      <c r="H91" s="174">
        <v>34</v>
      </c>
      <c r="I91" s="175"/>
      <c r="J91" s="176">
        <f t="shared" si="0"/>
        <v>0</v>
      </c>
      <c r="K91" s="172" t="s">
        <v>136</v>
      </c>
      <c r="L91" s="34"/>
      <c r="M91" s="177" t="s">
        <v>20</v>
      </c>
      <c r="N91" s="178" t="s">
        <v>45</v>
      </c>
      <c r="O91" s="56"/>
      <c r="P91" s="179">
        <f t="shared" si="1"/>
        <v>0</v>
      </c>
      <c r="Q91" s="179">
        <v>0</v>
      </c>
      <c r="R91" s="179">
        <f t="shared" si="2"/>
        <v>0</v>
      </c>
      <c r="S91" s="179">
        <v>0</v>
      </c>
      <c r="T91" s="180">
        <f t="shared" si="3"/>
        <v>0</v>
      </c>
      <c r="AR91" s="13" t="s">
        <v>22</v>
      </c>
      <c r="AT91" s="13" t="s">
        <v>132</v>
      </c>
      <c r="AU91" s="13" t="s">
        <v>83</v>
      </c>
      <c r="AY91" s="13" t="s">
        <v>129</v>
      </c>
      <c r="BE91" s="181">
        <f t="shared" si="4"/>
        <v>0</v>
      </c>
      <c r="BF91" s="181">
        <f t="shared" si="5"/>
        <v>0</v>
      </c>
      <c r="BG91" s="181">
        <f t="shared" si="6"/>
        <v>0</v>
      </c>
      <c r="BH91" s="181">
        <f t="shared" si="7"/>
        <v>0</v>
      </c>
      <c r="BI91" s="181">
        <f t="shared" si="8"/>
        <v>0</v>
      </c>
      <c r="BJ91" s="13" t="s">
        <v>22</v>
      </c>
      <c r="BK91" s="181">
        <f t="shared" si="9"/>
        <v>0</v>
      </c>
      <c r="BL91" s="13" t="s">
        <v>22</v>
      </c>
      <c r="BM91" s="13" t="s">
        <v>162</v>
      </c>
    </row>
    <row r="92" spans="2:65" s="1" customFormat="1" ht="16.5" customHeight="1">
      <c r="B92" s="30"/>
      <c r="C92" s="182" t="s">
        <v>163</v>
      </c>
      <c r="D92" s="182" t="s">
        <v>138</v>
      </c>
      <c r="E92" s="183" t="s">
        <v>164</v>
      </c>
      <c r="F92" s="184" t="s">
        <v>165</v>
      </c>
      <c r="G92" s="185" t="s">
        <v>135</v>
      </c>
      <c r="H92" s="186">
        <v>2</v>
      </c>
      <c r="I92" s="187"/>
      <c r="J92" s="188">
        <f t="shared" si="0"/>
        <v>0</v>
      </c>
      <c r="K92" s="184" t="s">
        <v>136</v>
      </c>
      <c r="L92" s="189"/>
      <c r="M92" s="190" t="s">
        <v>20</v>
      </c>
      <c r="N92" s="191" t="s">
        <v>45</v>
      </c>
      <c r="O92" s="56"/>
      <c r="P92" s="179">
        <f t="shared" si="1"/>
        <v>0</v>
      </c>
      <c r="Q92" s="179">
        <v>0</v>
      </c>
      <c r="R92" s="179">
        <f t="shared" si="2"/>
        <v>0</v>
      </c>
      <c r="S92" s="179">
        <v>0</v>
      </c>
      <c r="T92" s="180">
        <f t="shared" si="3"/>
        <v>0</v>
      </c>
      <c r="AR92" s="13" t="s">
        <v>83</v>
      </c>
      <c r="AT92" s="13" t="s">
        <v>138</v>
      </c>
      <c r="AU92" s="13" t="s">
        <v>83</v>
      </c>
      <c r="AY92" s="13" t="s">
        <v>129</v>
      </c>
      <c r="BE92" s="181">
        <f t="shared" si="4"/>
        <v>0</v>
      </c>
      <c r="BF92" s="181">
        <f t="shared" si="5"/>
        <v>0</v>
      </c>
      <c r="BG92" s="181">
        <f t="shared" si="6"/>
        <v>0</v>
      </c>
      <c r="BH92" s="181">
        <f t="shared" si="7"/>
        <v>0</v>
      </c>
      <c r="BI92" s="181">
        <f t="shared" si="8"/>
        <v>0</v>
      </c>
      <c r="BJ92" s="13" t="s">
        <v>22</v>
      </c>
      <c r="BK92" s="181">
        <f t="shared" si="9"/>
        <v>0</v>
      </c>
      <c r="BL92" s="13" t="s">
        <v>22</v>
      </c>
      <c r="BM92" s="13" t="s">
        <v>166</v>
      </c>
    </row>
    <row r="93" spans="2:65" s="1" customFormat="1" ht="16.5" customHeight="1">
      <c r="B93" s="30"/>
      <c r="C93" s="182" t="s">
        <v>167</v>
      </c>
      <c r="D93" s="182" t="s">
        <v>138</v>
      </c>
      <c r="E93" s="183" t="s">
        <v>168</v>
      </c>
      <c r="F93" s="184" t="s">
        <v>169</v>
      </c>
      <c r="G93" s="185" t="s">
        <v>135</v>
      </c>
      <c r="H93" s="186">
        <v>2</v>
      </c>
      <c r="I93" s="187"/>
      <c r="J93" s="188">
        <f t="shared" si="0"/>
        <v>0</v>
      </c>
      <c r="K93" s="184" t="s">
        <v>136</v>
      </c>
      <c r="L93" s="189"/>
      <c r="M93" s="190" t="s">
        <v>20</v>
      </c>
      <c r="N93" s="191" t="s">
        <v>45</v>
      </c>
      <c r="O93" s="56"/>
      <c r="P93" s="179">
        <f t="shared" si="1"/>
        <v>0</v>
      </c>
      <c r="Q93" s="179">
        <v>0</v>
      </c>
      <c r="R93" s="179">
        <f t="shared" si="2"/>
        <v>0</v>
      </c>
      <c r="S93" s="179">
        <v>0</v>
      </c>
      <c r="T93" s="180">
        <f t="shared" si="3"/>
        <v>0</v>
      </c>
      <c r="AR93" s="13" t="s">
        <v>83</v>
      </c>
      <c r="AT93" s="13" t="s">
        <v>138</v>
      </c>
      <c r="AU93" s="13" t="s">
        <v>83</v>
      </c>
      <c r="AY93" s="13" t="s">
        <v>129</v>
      </c>
      <c r="BE93" s="181">
        <f t="shared" si="4"/>
        <v>0</v>
      </c>
      <c r="BF93" s="181">
        <f t="shared" si="5"/>
        <v>0</v>
      </c>
      <c r="BG93" s="181">
        <f t="shared" si="6"/>
        <v>0</v>
      </c>
      <c r="BH93" s="181">
        <f t="shared" si="7"/>
        <v>0</v>
      </c>
      <c r="BI93" s="181">
        <f t="shared" si="8"/>
        <v>0</v>
      </c>
      <c r="BJ93" s="13" t="s">
        <v>22</v>
      </c>
      <c r="BK93" s="181">
        <f t="shared" si="9"/>
        <v>0</v>
      </c>
      <c r="BL93" s="13" t="s">
        <v>22</v>
      </c>
      <c r="BM93" s="13" t="s">
        <v>170</v>
      </c>
    </row>
    <row r="94" spans="2:65" s="1" customFormat="1" ht="16.5" customHeight="1">
      <c r="B94" s="30"/>
      <c r="C94" s="182" t="s">
        <v>26</v>
      </c>
      <c r="D94" s="182" t="s">
        <v>138</v>
      </c>
      <c r="E94" s="183" t="s">
        <v>171</v>
      </c>
      <c r="F94" s="184" t="s">
        <v>172</v>
      </c>
      <c r="G94" s="185" t="s">
        <v>135</v>
      </c>
      <c r="H94" s="186">
        <v>6</v>
      </c>
      <c r="I94" s="187"/>
      <c r="J94" s="188">
        <f t="shared" si="0"/>
        <v>0</v>
      </c>
      <c r="K94" s="184" t="s">
        <v>136</v>
      </c>
      <c r="L94" s="189"/>
      <c r="M94" s="190" t="s">
        <v>20</v>
      </c>
      <c r="N94" s="191" t="s">
        <v>45</v>
      </c>
      <c r="O94" s="56"/>
      <c r="P94" s="179">
        <f t="shared" si="1"/>
        <v>0</v>
      </c>
      <c r="Q94" s="179">
        <v>0</v>
      </c>
      <c r="R94" s="179">
        <f t="shared" si="2"/>
        <v>0</v>
      </c>
      <c r="S94" s="179">
        <v>0</v>
      </c>
      <c r="T94" s="180">
        <f t="shared" si="3"/>
        <v>0</v>
      </c>
      <c r="AR94" s="13" t="s">
        <v>83</v>
      </c>
      <c r="AT94" s="13" t="s">
        <v>138</v>
      </c>
      <c r="AU94" s="13" t="s">
        <v>83</v>
      </c>
      <c r="AY94" s="13" t="s">
        <v>129</v>
      </c>
      <c r="BE94" s="181">
        <f t="shared" si="4"/>
        <v>0</v>
      </c>
      <c r="BF94" s="181">
        <f t="shared" si="5"/>
        <v>0</v>
      </c>
      <c r="BG94" s="181">
        <f t="shared" si="6"/>
        <v>0</v>
      </c>
      <c r="BH94" s="181">
        <f t="shared" si="7"/>
        <v>0</v>
      </c>
      <c r="BI94" s="181">
        <f t="shared" si="8"/>
        <v>0</v>
      </c>
      <c r="BJ94" s="13" t="s">
        <v>22</v>
      </c>
      <c r="BK94" s="181">
        <f t="shared" si="9"/>
        <v>0</v>
      </c>
      <c r="BL94" s="13" t="s">
        <v>22</v>
      </c>
      <c r="BM94" s="13" t="s">
        <v>173</v>
      </c>
    </row>
    <row r="95" spans="2:65" s="1" customFormat="1" ht="16.5" customHeight="1">
      <c r="B95" s="30"/>
      <c r="C95" s="182" t="s">
        <v>174</v>
      </c>
      <c r="D95" s="182" t="s">
        <v>138</v>
      </c>
      <c r="E95" s="183" t="s">
        <v>175</v>
      </c>
      <c r="F95" s="184" t="s">
        <v>176</v>
      </c>
      <c r="G95" s="185" t="s">
        <v>135</v>
      </c>
      <c r="H95" s="186">
        <v>2</v>
      </c>
      <c r="I95" s="187"/>
      <c r="J95" s="188">
        <f t="shared" si="0"/>
        <v>0</v>
      </c>
      <c r="K95" s="184" t="s">
        <v>136</v>
      </c>
      <c r="L95" s="189"/>
      <c r="M95" s="190" t="s">
        <v>20</v>
      </c>
      <c r="N95" s="191" t="s">
        <v>45</v>
      </c>
      <c r="O95" s="56"/>
      <c r="P95" s="179">
        <f t="shared" si="1"/>
        <v>0</v>
      </c>
      <c r="Q95" s="179">
        <v>0</v>
      </c>
      <c r="R95" s="179">
        <f t="shared" si="2"/>
        <v>0</v>
      </c>
      <c r="S95" s="179">
        <v>0</v>
      </c>
      <c r="T95" s="180">
        <f t="shared" si="3"/>
        <v>0</v>
      </c>
      <c r="AR95" s="13" t="s">
        <v>83</v>
      </c>
      <c r="AT95" s="13" t="s">
        <v>138</v>
      </c>
      <c r="AU95" s="13" t="s">
        <v>83</v>
      </c>
      <c r="AY95" s="13" t="s">
        <v>129</v>
      </c>
      <c r="BE95" s="181">
        <f t="shared" si="4"/>
        <v>0</v>
      </c>
      <c r="BF95" s="181">
        <f t="shared" si="5"/>
        <v>0</v>
      </c>
      <c r="BG95" s="181">
        <f t="shared" si="6"/>
        <v>0</v>
      </c>
      <c r="BH95" s="181">
        <f t="shared" si="7"/>
        <v>0</v>
      </c>
      <c r="BI95" s="181">
        <f t="shared" si="8"/>
        <v>0</v>
      </c>
      <c r="BJ95" s="13" t="s">
        <v>22</v>
      </c>
      <c r="BK95" s="181">
        <f t="shared" si="9"/>
        <v>0</v>
      </c>
      <c r="BL95" s="13" t="s">
        <v>22</v>
      </c>
      <c r="BM95" s="13" t="s">
        <v>177</v>
      </c>
    </row>
    <row r="96" spans="2:65" s="1" customFormat="1" ht="16.5" customHeight="1">
      <c r="B96" s="30"/>
      <c r="C96" s="182" t="s">
        <v>178</v>
      </c>
      <c r="D96" s="182" t="s">
        <v>138</v>
      </c>
      <c r="E96" s="183" t="s">
        <v>179</v>
      </c>
      <c r="F96" s="184" t="s">
        <v>180</v>
      </c>
      <c r="G96" s="185" t="s">
        <v>135</v>
      </c>
      <c r="H96" s="186">
        <v>2</v>
      </c>
      <c r="I96" s="187"/>
      <c r="J96" s="188">
        <f t="shared" si="0"/>
        <v>0</v>
      </c>
      <c r="K96" s="184" t="s">
        <v>136</v>
      </c>
      <c r="L96" s="189"/>
      <c r="M96" s="190" t="s">
        <v>20</v>
      </c>
      <c r="N96" s="191" t="s">
        <v>45</v>
      </c>
      <c r="O96" s="56"/>
      <c r="P96" s="179">
        <f t="shared" si="1"/>
        <v>0</v>
      </c>
      <c r="Q96" s="179">
        <v>0</v>
      </c>
      <c r="R96" s="179">
        <f t="shared" si="2"/>
        <v>0</v>
      </c>
      <c r="S96" s="179">
        <v>0</v>
      </c>
      <c r="T96" s="180">
        <f t="shared" si="3"/>
        <v>0</v>
      </c>
      <c r="AR96" s="13" t="s">
        <v>83</v>
      </c>
      <c r="AT96" s="13" t="s">
        <v>138</v>
      </c>
      <c r="AU96" s="13" t="s">
        <v>83</v>
      </c>
      <c r="AY96" s="13" t="s">
        <v>129</v>
      </c>
      <c r="BE96" s="181">
        <f t="shared" si="4"/>
        <v>0</v>
      </c>
      <c r="BF96" s="181">
        <f t="shared" si="5"/>
        <v>0</v>
      </c>
      <c r="BG96" s="181">
        <f t="shared" si="6"/>
        <v>0</v>
      </c>
      <c r="BH96" s="181">
        <f t="shared" si="7"/>
        <v>0</v>
      </c>
      <c r="BI96" s="181">
        <f t="shared" si="8"/>
        <v>0</v>
      </c>
      <c r="BJ96" s="13" t="s">
        <v>22</v>
      </c>
      <c r="BK96" s="181">
        <f t="shared" si="9"/>
        <v>0</v>
      </c>
      <c r="BL96" s="13" t="s">
        <v>22</v>
      </c>
      <c r="BM96" s="13" t="s">
        <v>181</v>
      </c>
    </row>
    <row r="97" spans="2:65" s="1" customFormat="1" ht="16.5" customHeight="1">
      <c r="B97" s="30"/>
      <c r="C97" s="182" t="s">
        <v>182</v>
      </c>
      <c r="D97" s="182" t="s">
        <v>138</v>
      </c>
      <c r="E97" s="183" t="s">
        <v>183</v>
      </c>
      <c r="F97" s="184" t="s">
        <v>184</v>
      </c>
      <c r="G97" s="185" t="s">
        <v>135</v>
      </c>
      <c r="H97" s="186">
        <v>4</v>
      </c>
      <c r="I97" s="187"/>
      <c r="J97" s="188">
        <f t="shared" si="0"/>
        <v>0</v>
      </c>
      <c r="K97" s="184" t="s">
        <v>136</v>
      </c>
      <c r="L97" s="189"/>
      <c r="M97" s="190" t="s">
        <v>20</v>
      </c>
      <c r="N97" s="191" t="s">
        <v>45</v>
      </c>
      <c r="O97" s="56"/>
      <c r="P97" s="179">
        <f t="shared" si="1"/>
        <v>0</v>
      </c>
      <c r="Q97" s="179">
        <v>0</v>
      </c>
      <c r="R97" s="179">
        <f t="shared" si="2"/>
        <v>0</v>
      </c>
      <c r="S97" s="179">
        <v>0</v>
      </c>
      <c r="T97" s="180">
        <f t="shared" si="3"/>
        <v>0</v>
      </c>
      <c r="AR97" s="13" t="s">
        <v>83</v>
      </c>
      <c r="AT97" s="13" t="s">
        <v>138</v>
      </c>
      <c r="AU97" s="13" t="s">
        <v>83</v>
      </c>
      <c r="AY97" s="13" t="s">
        <v>129</v>
      </c>
      <c r="BE97" s="181">
        <f t="shared" si="4"/>
        <v>0</v>
      </c>
      <c r="BF97" s="181">
        <f t="shared" si="5"/>
        <v>0</v>
      </c>
      <c r="BG97" s="181">
        <f t="shared" si="6"/>
        <v>0</v>
      </c>
      <c r="BH97" s="181">
        <f t="shared" si="7"/>
        <v>0</v>
      </c>
      <c r="BI97" s="181">
        <f t="shared" si="8"/>
        <v>0</v>
      </c>
      <c r="BJ97" s="13" t="s">
        <v>22</v>
      </c>
      <c r="BK97" s="181">
        <f t="shared" si="9"/>
        <v>0</v>
      </c>
      <c r="BL97" s="13" t="s">
        <v>22</v>
      </c>
      <c r="BM97" s="13" t="s">
        <v>185</v>
      </c>
    </row>
    <row r="98" spans="2:65" s="1" customFormat="1" ht="16.5" customHeight="1">
      <c r="B98" s="30"/>
      <c r="C98" s="182" t="s">
        <v>186</v>
      </c>
      <c r="D98" s="182" t="s">
        <v>138</v>
      </c>
      <c r="E98" s="183" t="s">
        <v>187</v>
      </c>
      <c r="F98" s="184" t="s">
        <v>188</v>
      </c>
      <c r="G98" s="185" t="s">
        <v>135</v>
      </c>
      <c r="H98" s="186">
        <v>4</v>
      </c>
      <c r="I98" s="187"/>
      <c r="J98" s="188">
        <f t="shared" si="0"/>
        <v>0</v>
      </c>
      <c r="K98" s="184" t="s">
        <v>136</v>
      </c>
      <c r="L98" s="189"/>
      <c r="M98" s="190" t="s">
        <v>20</v>
      </c>
      <c r="N98" s="191" t="s">
        <v>45</v>
      </c>
      <c r="O98" s="56"/>
      <c r="P98" s="179">
        <f t="shared" si="1"/>
        <v>0</v>
      </c>
      <c r="Q98" s="179">
        <v>0</v>
      </c>
      <c r="R98" s="179">
        <f t="shared" si="2"/>
        <v>0</v>
      </c>
      <c r="S98" s="179">
        <v>0</v>
      </c>
      <c r="T98" s="180">
        <f t="shared" si="3"/>
        <v>0</v>
      </c>
      <c r="AR98" s="13" t="s">
        <v>83</v>
      </c>
      <c r="AT98" s="13" t="s">
        <v>138</v>
      </c>
      <c r="AU98" s="13" t="s">
        <v>83</v>
      </c>
      <c r="AY98" s="13" t="s">
        <v>129</v>
      </c>
      <c r="BE98" s="181">
        <f t="shared" si="4"/>
        <v>0</v>
      </c>
      <c r="BF98" s="181">
        <f t="shared" si="5"/>
        <v>0</v>
      </c>
      <c r="BG98" s="181">
        <f t="shared" si="6"/>
        <v>0</v>
      </c>
      <c r="BH98" s="181">
        <f t="shared" si="7"/>
        <v>0</v>
      </c>
      <c r="BI98" s="181">
        <f t="shared" si="8"/>
        <v>0</v>
      </c>
      <c r="BJ98" s="13" t="s">
        <v>22</v>
      </c>
      <c r="BK98" s="181">
        <f t="shared" si="9"/>
        <v>0</v>
      </c>
      <c r="BL98" s="13" t="s">
        <v>22</v>
      </c>
      <c r="BM98" s="13" t="s">
        <v>189</v>
      </c>
    </row>
    <row r="99" spans="2:65" s="1" customFormat="1" ht="16.5" customHeight="1">
      <c r="B99" s="30"/>
      <c r="C99" s="182" t="s">
        <v>8</v>
      </c>
      <c r="D99" s="182" t="s">
        <v>138</v>
      </c>
      <c r="E99" s="183" t="s">
        <v>190</v>
      </c>
      <c r="F99" s="184" t="s">
        <v>191</v>
      </c>
      <c r="G99" s="185" t="s">
        <v>135</v>
      </c>
      <c r="H99" s="186">
        <v>12</v>
      </c>
      <c r="I99" s="187"/>
      <c r="J99" s="188">
        <f t="shared" si="0"/>
        <v>0</v>
      </c>
      <c r="K99" s="184" t="s">
        <v>136</v>
      </c>
      <c r="L99" s="189"/>
      <c r="M99" s="190" t="s">
        <v>20</v>
      </c>
      <c r="N99" s="191" t="s">
        <v>45</v>
      </c>
      <c r="O99" s="56"/>
      <c r="P99" s="179">
        <f t="shared" si="1"/>
        <v>0</v>
      </c>
      <c r="Q99" s="179">
        <v>0</v>
      </c>
      <c r="R99" s="179">
        <f t="shared" si="2"/>
        <v>0</v>
      </c>
      <c r="S99" s="179">
        <v>0</v>
      </c>
      <c r="T99" s="180">
        <f t="shared" si="3"/>
        <v>0</v>
      </c>
      <c r="AR99" s="13" t="s">
        <v>83</v>
      </c>
      <c r="AT99" s="13" t="s">
        <v>138</v>
      </c>
      <c r="AU99" s="13" t="s">
        <v>83</v>
      </c>
      <c r="AY99" s="13" t="s">
        <v>129</v>
      </c>
      <c r="BE99" s="181">
        <f t="shared" si="4"/>
        <v>0</v>
      </c>
      <c r="BF99" s="181">
        <f t="shared" si="5"/>
        <v>0</v>
      </c>
      <c r="BG99" s="181">
        <f t="shared" si="6"/>
        <v>0</v>
      </c>
      <c r="BH99" s="181">
        <f t="shared" si="7"/>
        <v>0</v>
      </c>
      <c r="BI99" s="181">
        <f t="shared" si="8"/>
        <v>0</v>
      </c>
      <c r="BJ99" s="13" t="s">
        <v>22</v>
      </c>
      <c r="BK99" s="181">
        <f t="shared" si="9"/>
        <v>0</v>
      </c>
      <c r="BL99" s="13" t="s">
        <v>22</v>
      </c>
      <c r="BM99" s="13" t="s">
        <v>192</v>
      </c>
    </row>
    <row r="100" spans="2:65" s="1" customFormat="1" ht="16.5" customHeight="1">
      <c r="B100" s="30"/>
      <c r="C100" s="170" t="s">
        <v>193</v>
      </c>
      <c r="D100" s="170" t="s">
        <v>132</v>
      </c>
      <c r="E100" s="171" t="s">
        <v>194</v>
      </c>
      <c r="F100" s="172" t="s">
        <v>195</v>
      </c>
      <c r="G100" s="173" t="s">
        <v>135</v>
      </c>
      <c r="H100" s="174">
        <v>2</v>
      </c>
      <c r="I100" s="175"/>
      <c r="J100" s="176">
        <f t="shared" si="0"/>
        <v>0</v>
      </c>
      <c r="K100" s="172" t="s">
        <v>136</v>
      </c>
      <c r="L100" s="34"/>
      <c r="M100" s="177" t="s">
        <v>20</v>
      </c>
      <c r="N100" s="178" t="s">
        <v>45</v>
      </c>
      <c r="O100" s="56"/>
      <c r="P100" s="179">
        <f t="shared" si="1"/>
        <v>0</v>
      </c>
      <c r="Q100" s="179">
        <v>0</v>
      </c>
      <c r="R100" s="179">
        <f t="shared" si="2"/>
        <v>0</v>
      </c>
      <c r="S100" s="179">
        <v>0</v>
      </c>
      <c r="T100" s="180">
        <f t="shared" si="3"/>
        <v>0</v>
      </c>
      <c r="AR100" s="13" t="s">
        <v>22</v>
      </c>
      <c r="AT100" s="13" t="s">
        <v>132</v>
      </c>
      <c r="AU100" s="13" t="s">
        <v>83</v>
      </c>
      <c r="AY100" s="13" t="s">
        <v>129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13" t="s">
        <v>22</v>
      </c>
      <c r="BK100" s="181">
        <f t="shared" si="9"/>
        <v>0</v>
      </c>
      <c r="BL100" s="13" t="s">
        <v>22</v>
      </c>
      <c r="BM100" s="13" t="s">
        <v>196</v>
      </c>
    </row>
    <row r="101" spans="2:65" s="1" customFormat="1" ht="16.5" customHeight="1">
      <c r="B101" s="30"/>
      <c r="C101" s="182" t="s">
        <v>197</v>
      </c>
      <c r="D101" s="182" t="s">
        <v>138</v>
      </c>
      <c r="E101" s="183" t="s">
        <v>198</v>
      </c>
      <c r="F101" s="184" t="s">
        <v>199</v>
      </c>
      <c r="G101" s="185" t="s">
        <v>135</v>
      </c>
      <c r="H101" s="186">
        <v>2</v>
      </c>
      <c r="I101" s="187"/>
      <c r="J101" s="188">
        <f t="shared" si="0"/>
        <v>0</v>
      </c>
      <c r="K101" s="184" t="s">
        <v>136</v>
      </c>
      <c r="L101" s="189"/>
      <c r="M101" s="190" t="s">
        <v>20</v>
      </c>
      <c r="N101" s="191" t="s">
        <v>45</v>
      </c>
      <c r="O101" s="56"/>
      <c r="P101" s="179">
        <f t="shared" si="1"/>
        <v>0</v>
      </c>
      <c r="Q101" s="179">
        <v>0</v>
      </c>
      <c r="R101" s="179">
        <f t="shared" si="2"/>
        <v>0</v>
      </c>
      <c r="S101" s="179">
        <v>0</v>
      </c>
      <c r="T101" s="180">
        <f t="shared" si="3"/>
        <v>0</v>
      </c>
      <c r="AR101" s="13" t="s">
        <v>83</v>
      </c>
      <c r="AT101" s="13" t="s">
        <v>138</v>
      </c>
      <c r="AU101" s="13" t="s">
        <v>83</v>
      </c>
      <c r="AY101" s="13" t="s">
        <v>129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13" t="s">
        <v>22</v>
      </c>
      <c r="BK101" s="181">
        <f t="shared" si="9"/>
        <v>0</v>
      </c>
      <c r="BL101" s="13" t="s">
        <v>22</v>
      </c>
      <c r="BM101" s="13" t="s">
        <v>200</v>
      </c>
    </row>
    <row r="102" spans="2:65" s="1" customFormat="1" ht="16.5" customHeight="1">
      <c r="B102" s="30"/>
      <c r="C102" s="170" t="s">
        <v>201</v>
      </c>
      <c r="D102" s="170" t="s">
        <v>132</v>
      </c>
      <c r="E102" s="171" t="s">
        <v>202</v>
      </c>
      <c r="F102" s="172" t="s">
        <v>203</v>
      </c>
      <c r="G102" s="173" t="s">
        <v>135</v>
      </c>
      <c r="H102" s="174">
        <v>2</v>
      </c>
      <c r="I102" s="175"/>
      <c r="J102" s="176">
        <f t="shared" si="0"/>
        <v>0</v>
      </c>
      <c r="K102" s="172" t="s">
        <v>136</v>
      </c>
      <c r="L102" s="34"/>
      <c r="M102" s="177" t="s">
        <v>20</v>
      </c>
      <c r="N102" s="178" t="s">
        <v>45</v>
      </c>
      <c r="O102" s="56"/>
      <c r="P102" s="179">
        <f t="shared" si="1"/>
        <v>0</v>
      </c>
      <c r="Q102" s="179">
        <v>0</v>
      </c>
      <c r="R102" s="179">
        <f t="shared" si="2"/>
        <v>0</v>
      </c>
      <c r="S102" s="179">
        <v>0</v>
      </c>
      <c r="T102" s="180">
        <f t="shared" si="3"/>
        <v>0</v>
      </c>
      <c r="AR102" s="13" t="s">
        <v>22</v>
      </c>
      <c r="AT102" s="13" t="s">
        <v>132</v>
      </c>
      <c r="AU102" s="13" t="s">
        <v>83</v>
      </c>
      <c r="AY102" s="13" t="s">
        <v>129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13" t="s">
        <v>22</v>
      </c>
      <c r="BK102" s="181">
        <f t="shared" si="9"/>
        <v>0</v>
      </c>
      <c r="BL102" s="13" t="s">
        <v>22</v>
      </c>
      <c r="BM102" s="13" t="s">
        <v>204</v>
      </c>
    </row>
    <row r="103" spans="2:65" s="1" customFormat="1" ht="16.5" customHeight="1">
      <c r="B103" s="30"/>
      <c r="C103" s="182" t="s">
        <v>205</v>
      </c>
      <c r="D103" s="182" t="s">
        <v>138</v>
      </c>
      <c r="E103" s="183" t="s">
        <v>206</v>
      </c>
      <c r="F103" s="184" t="s">
        <v>207</v>
      </c>
      <c r="G103" s="185" t="s">
        <v>135</v>
      </c>
      <c r="H103" s="186">
        <v>2</v>
      </c>
      <c r="I103" s="187"/>
      <c r="J103" s="188">
        <f t="shared" si="0"/>
        <v>0</v>
      </c>
      <c r="K103" s="184" t="s">
        <v>136</v>
      </c>
      <c r="L103" s="189"/>
      <c r="M103" s="190" t="s">
        <v>20</v>
      </c>
      <c r="N103" s="191" t="s">
        <v>45</v>
      </c>
      <c r="O103" s="56"/>
      <c r="P103" s="179">
        <f t="shared" si="1"/>
        <v>0</v>
      </c>
      <c r="Q103" s="179">
        <v>0</v>
      </c>
      <c r="R103" s="179">
        <f t="shared" si="2"/>
        <v>0</v>
      </c>
      <c r="S103" s="179">
        <v>0</v>
      </c>
      <c r="T103" s="180">
        <f t="shared" si="3"/>
        <v>0</v>
      </c>
      <c r="AR103" s="13" t="s">
        <v>149</v>
      </c>
      <c r="AT103" s="13" t="s">
        <v>138</v>
      </c>
      <c r="AU103" s="13" t="s">
        <v>83</v>
      </c>
      <c r="AY103" s="13" t="s">
        <v>129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13" t="s">
        <v>22</v>
      </c>
      <c r="BK103" s="181">
        <f t="shared" si="9"/>
        <v>0</v>
      </c>
      <c r="BL103" s="13" t="s">
        <v>149</v>
      </c>
      <c r="BM103" s="13" t="s">
        <v>208</v>
      </c>
    </row>
    <row r="104" spans="2:65" s="1" customFormat="1" ht="16.5" customHeight="1">
      <c r="B104" s="30"/>
      <c r="C104" s="170" t="s">
        <v>209</v>
      </c>
      <c r="D104" s="170" t="s">
        <v>132</v>
      </c>
      <c r="E104" s="171" t="s">
        <v>210</v>
      </c>
      <c r="F104" s="172" t="s">
        <v>211</v>
      </c>
      <c r="G104" s="173" t="s">
        <v>135</v>
      </c>
      <c r="H104" s="174">
        <v>200</v>
      </c>
      <c r="I104" s="175"/>
      <c r="J104" s="176">
        <f t="shared" si="0"/>
        <v>0</v>
      </c>
      <c r="K104" s="172" t="s">
        <v>136</v>
      </c>
      <c r="L104" s="34"/>
      <c r="M104" s="177" t="s">
        <v>20</v>
      </c>
      <c r="N104" s="178" t="s">
        <v>45</v>
      </c>
      <c r="O104" s="56"/>
      <c r="P104" s="179">
        <f t="shared" si="1"/>
        <v>0</v>
      </c>
      <c r="Q104" s="179">
        <v>0</v>
      </c>
      <c r="R104" s="179">
        <f t="shared" si="2"/>
        <v>0</v>
      </c>
      <c r="S104" s="179">
        <v>0</v>
      </c>
      <c r="T104" s="180">
        <f t="shared" si="3"/>
        <v>0</v>
      </c>
      <c r="AR104" s="13" t="s">
        <v>22</v>
      </c>
      <c r="AT104" s="13" t="s">
        <v>132</v>
      </c>
      <c r="AU104" s="13" t="s">
        <v>83</v>
      </c>
      <c r="AY104" s="13" t="s">
        <v>129</v>
      </c>
      <c r="BE104" s="181">
        <f t="shared" si="4"/>
        <v>0</v>
      </c>
      <c r="BF104" s="181">
        <f t="shared" si="5"/>
        <v>0</v>
      </c>
      <c r="BG104" s="181">
        <f t="shared" si="6"/>
        <v>0</v>
      </c>
      <c r="BH104" s="181">
        <f t="shared" si="7"/>
        <v>0</v>
      </c>
      <c r="BI104" s="181">
        <f t="shared" si="8"/>
        <v>0</v>
      </c>
      <c r="BJ104" s="13" t="s">
        <v>22</v>
      </c>
      <c r="BK104" s="181">
        <f t="shared" si="9"/>
        <v>0</v>
      </c>
      <c r="BL104" s="13" t="s">
        <v>22</v>
      </c>
      <c r="BM104" s="13" t="s">
        <v>212</v>
      </c>
    </row>
    <row r="105" spans="2:65" s="1" customFormat="1" ht="16.5" customHeight="1">
      <c r="B105" s="30"/>
      <c r="C105" s="182" t="s">
        <v>7</v>
      </c>
      <c r="D105" s="182" t="s">
        <v>138</v>
      </c>
      <c r="E105" s="183" t="s">
        <v>213</v>
      </c>
      <c r="F105" s="184" t="s">
        <v>214</v>
      </c>
      <c r="G105" s="185" t="s">
        <v>144</v>
      </c>
      <c r="H105" s="186">
        <v>200</v>
      </c>
      <c r="I105" s="187"/>
      <c r="J105" s="188">
        <f t="shared" si="0"/>
        <v>0</v>
      </c>
      <c r="K105" s="184" t="s">
        <v>136</v>
      </c>
      <c r="L105" s="189"/>
      <c r="M105" s="190" t="s">
        <v>20</v>
      </c>
      <c r="N105" s="191" t="s">
        <v>45</v>
      </c>
      <c r="O105" s="56"/>
      <c r="P105" s="179">
        <f t="shared" si="1"/>
        <v>0</v>
      </c>
      <c r="Q105" s="179">
        <v>0</v>
      </c>
      <c r="R105" s="179">
        <f t="shared" si="2"/>
        <v>0</v>
      </c>
      <c r="S105" s="179">
        <v>0</v>
      </c>
      <c r="T105" s="180">
        <f t="shared" si="3"/>
        <v>0</v>
      </c>
      <c r="AR105" s="13" t="s">
        <v>149</v>
      </c>
      <c r="AT105" s="13" t="s">
        <v>138</v>
      </c>
      <c r="AU105" s="13" t="s">
        <v>83</v>
      </c>
      <c r="AY105" s="13" t="s">
        <v>129</v>
      </c>
      <c r="BE105" s="181">
        <f t="shared" si="4"/>
        <v>0</v>
      </c>
      <c r="BF105" s="181">
        <f t="shared" si="5"/>
        <v>0</v>
      </c>
      <c r="BG105" s="181">
        <f t="shared" si="6"/>
        <v>0</v>
      </c>
      <c r="BH105" s="181">
        <f t="shared" si="7"/>
        <v>0</v>
      </c>
      <c r="BI105" s="181">
        <f t="shared" si="8"/>
        <v>0</v>
      </c>
      <c r="BJ105" s="13" t="s">
        <v>22</v>
      </c>
      <c r="BK105" s="181">
        <f t="shared" si="9"/>
        <v>0</v>
      </c>
      <c r="BL105" s="13" t="s">
        <v>149</v>
      </c>
      <c r="BM105" s="13" t="s">
        <v>215</v>
      </c>
    </row>
    <row r="106" spans="2:65" s="1" customFormat="1" ht="16.5" customHeight="1">
      <c r="B106" s="30"/>
      <c r="C106" s="170" t="s">
        <v>216</v>
      </c>
      <c r="D106" s="170" t="s">
        <v>132</v>
      </c>
      <c r="E106" s="171" t="s">
        <v>217</v>
      </c>
      <c r="F106" s="172" t="s">
        <v>218</v>
      </c>
      <c r="G106" s="173" t="s">
        <v>135</v>
      </c>
      <c r="H106" s="174">
        <v>4</v>
      </c>
      <c r="I106" s="175"/>
      <c r="J106" s="176">
        <f t="shared" si="0"/>
        <v>0</v>
      </c>
      <c r="K106" s="172" t="s">
        <v>136</v>
      </c>
      <c r="L106" s="34"/>
      <c r="M106" s="177" t="s">
        <v>20</v>
      </c>
      <c r="N106" s="178" t="s">
        <v>45</v>
      </c>
      <c r="O106" s="56"/>
      <c r="P106" s="179">
        <f t="shared" si="1"/>
        <v>0</v>
      </c>
      <c r="Q106" s="179">
        <v>0</v>
      </c>
      <c r="R106" s="179">
        <f t="shared" si="2"/>
        <v>0</v>
      </c>
      <c r="S106" s="179">
        <v>0</v>
      </c>
      <c r="T106" s="180">
        <f t="shared" si="3"/>
        <v>0</v>
      </c>
      <c r="AR106" s="13" t="s">
        <v>22</v>
      </c>
      <c r="AT106" s="13" t="s">
        <v>132</v>
      </c>
      <c r="AU106" s="13" t="s">
        <v>83</v>
      </c>
      <c r="AY106" s="13" t="s">
        <v>129</v>
      </c>
      <c r="BE106" s="181">
        <f t="shared" si="4"/>
        <v>0</v>
      </c>
      <c r="BF106" s="181">
        <f t="shared" si="5"/>
        <v>0</v>
      </c>
      <c r="BG106" s="181">
        <f t="shared" si="6"/>
        <v>0</v>
      </c>
      <c r="BH106" s="181">
        <f t="shared" si="7"/>
        <v>0</v>
      </c>
      <c r="BI106" s="181">
        <f t="shared" si="8"/>
        <v>0</v>
      </c>
      <c r="BJ106" s="13" t="s">
        <v>22</v>
      </c>
      <c r="BK106" s="181">
        <f t="shared" si="9"/>
        <v>0</v>
      </c>
      <c r="BL106" s="13" t="s">
        <v>22</v>
      </c>
      <c r="BM106" s="13" t="s">
        <v>219</v>
      </c>
    </row>
    <row r="107" spans="2:65" s="1" customFormat="1" ht="16.5" customHeight="1">
      <c r="B107" s="30"/>
      <c r="C107" s="182" t="s">
        <v>220</v>
      </c>
      <c r="D107" s="182" t="s">
        <v>138</v>
      </c>
      <c r="E107" s="183" t="s">
        <v>221</v>
      </c>
      <c r="F107" s="184" t="s">
        <v>222</v>
      </c>
      <c r="G107" s="185" t="s">
        <v>135</v>
      </c>
      <c r="H107" s="186">
        <v>4</v>
      </c>
      <c r="I107" s="187"/>
      <c r="J107" s="188">
        <f t="shared" si="0"/>
        <v>0</v>
      </c>
      <c r="K107" s="184" t="s">
        <v>136</v>
      </c>
      <c r="L107" s="189"/>
      <c r="M107" s="190" t="s">
        <v>20</v>
      </c>
      <c r="N107" s="191" t="s">
        <v>45</v>
      </c>
      <c r="O107" s="56"/>
      <c r="P107" s="179">
        <f t="shared" si="1"/>
        <v>0</v>
      </c>
      <c r="Q107" s="179">
        <v>0</v>
      </c>
      <c r="R107" s="179">
        <f t="shared" si="2"/>
        <v>0</v>
      </c>
      <c r="S107" s="179">
        <v>0</v>
      </c>
      <c r="T107" s="180">
        <f t="shared" si="3"/>
        <v>0</v>
      </c>
      <c r="AR107" s="13" t="s">
        <v>83</v>
      </c>
      <c r="AT107" s="13" t="s">
        <v>138</v>
      </c>
      <c r="AU107" s="13" t="s">
        <v>83</v>
      </c>
      <c r="AY107" s="13" t="s">
        <v>129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13" t="s">
        <v>22</v>
      </c>
      <c r="BK107" s="181">
        <f t="shared" si="9"/>
        <v>0</v>
      </c>
      <c r="BL107" s="13" t="s">
        <v>22</v>
      </c>
      <c r="BM107" s="13" t="s">
        <v>223</v>
      </c>
    </row>
    <row r="108" spans="2:65" s="1" customFormat="1" ht="16.5" customHeight="1">
      <c r="B108" s="30"/>
      <c r="C108" s="170" t="s">
        <v>224</v>
      </c>
      <c r="D108" s="170" t="s">
        <v>132</v>
      </c>
      <c r="E108" s="171" t="s">
        <v>225</v>
      </c>
      <c r="F108" s="172" t="s">
        <v>226</v>
      </c>
      <c r="G108" s="173" t="s">
        <v>135</v>
      </c>
      <c r="H108" s="174">
        <v>4</v>
      </c>
      <c r="I108" s="175"/>
      <c r="J108" s="176">
        <f t="shared" si="0"/>
        <v>0</v>
      </c>
      <c r="K108" s="172" t="s">
        <v>136</v>
      </c>
      <c r="L108" s="34"/>
      <c r="M108" s="177" t="s">
        <v>20</v>
      </c>
      <c r="N108" s="178" t="s">
        <v>45</v>
      </c>
      <c r="O108" s="56"/>
      <c r="P108" s="179">
        <f t="shared" si="1"/>
        <v>0</v>
      </c>
      <c r="Q108" s="179">
        <v>0</v>
      </c>
      <c r="R108" s="179">
        <f t="shared" si="2"/>
        <v>0</v>
      </c>
      <c r="S108" s="179">
        <v>0</v>
      </c>
      <c r="T108" s="180">
        <f t="shared" si="3"/>
        <v>0</v>
      </c>
      <c r="AR108" s="13" t="s">
        <v>22</v>
      </c>
      <c r="AT108" s="13" t="s">
        <v>132</v>
      </c>
      <c r="AU108" s="13" t="s">
        <v>83</v>
      </c>
      <c r="AY108" s="13" t="s">
        <v>129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13" t="s">
        <v>22</v>
      </c>
      <c r="BK108" s="181">
        <f t="shared" si="9"/>
        <v>0</v>
      </c>
      <c r="BL108" s="13" t="s">
        <v>22</v>
      </c>
      <c r="BM108" s="13" t="s">
        <v>227</v>
      </c>
    </row>
    <row r="109" spans="2:65" s="1" customFormat="1" ht="16.5" customHeight="1">
      <c r="B109" s="30"/>
      <c r="C109" s="182" t="s">
        <v>228</v>
      </c>
      <c r="D109" s="182" t="s">
        <v>138</v>
      </c>
      <c r="E109" s="183" t="s">
        <v>229</v>
      </c>
      <c r="F109" s="184" t="s">
        <v>230</v>
      </c>
      <c r="G109" s="185" t="s">
        <v>135</v>
      </c>
      <c r="H109" s="186">
        <v>4</v>
      </c>
      <c r="I109" s="187"/>
      <c r="J109" s="188">
        <f t="shared" si="0"/>
        <v>0</v>
      </c>
      <c r="K109" s="184" t="s">
        <v>136</v>
      </c>
      <c r="L109" s="189"/>
      <c r="M109" s="190" t="s">
        <v>20</v>
      </c>
      <c r="N109" s="191" t="s">
        <v>45</v>
      </c>
      <c r="O109" s="56"/>
      <c r="P109" s="179">
        <f t="shared" si="1"/>
        <v>0</v>
      </c>
      <c r="Q109" s="179">
        <v>0</v>
      </c>
      <c r="R109" s="179">
        <f t="shared" si="2"/>
        <v>0</v>
      </c>
      <c r="S109" s="179">
        <v>0</v>
      </c>
      <c r="T109" s="180">
        <f t="shared" si="3"/>
        <v>0</v>
      </c>
      <c r="AR109" s="13" t="s">
        <v>83</v>
      </c>
      <c r="AT109" s="13" t="s">
        <v>138</v>
      </c>
      <c r="AU109" s="13" t="s">
        <v>83</v>
      </c>
      <c r="AY109" s="13" t="s">
        <v>129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13" t="s">
        <v>22</v>
      </c>
      <c r="BK109" s="181">
        <f t="shared" si="9"/>
        <v>0</v>
      </c>
      <c r="BL109" s="13" t="s">
        <v>22</v>
      </c>
      <c r="BM109" s="13" t="s">
        <v>231</v>
      </c>
    </row>
    <row r="110" spans="2:65" s="10" customFormat="1" ht="22.9" customHeight="1">
      <c r="B110" s="154"/>
      <c r="C110" s="155"/>
      <c r="D110" s="156" t="s">
        <v>73</v>
      </c>
      <c r="E110" s="168" t="s">
        <v>232</v>
      </c>
      <c r="F110" s="168" t="s">
        <v>233</v>
      </c>
      <c r="G110" s="155"/>
      <c r="H110" s="155"/>
      <c r="I110" s="158"/>
      <c r="J110" s="169">
        <f>BK110</f>
        <v>0</v>
      </c>
      <c r="K110" s="155"/>
      <c r="L110" s="160"/>
      <c r="M110" s="161"/>
      <c r="N110" s="162"/>
      <c r="O110" s="162"/>
      <c r="P110" s="163">
        <f>SUM(P111:P117)</f>
        <v>0</v>
      </c>
      <c r="Q110" s="162"/>
      <c r="R110" s="163">
        <f>SUM(R111:R117)</f>
        <v>0</v>
      </c>
      <c r="S110" s="162"/>
      <c r="T110" s="164">
        <f>SUM(T111:T117)</f>
        <v>0</v>
      </c>
      <c r="AR110" s="165" t="s">
        <v>146</v>
      </c>
      <c r="AT110" s="166" t="s">
        <v>73</v>
      </c>
      <c r="AU110" s="166" t="s">
        <v>22</v>
      </c>
      <c r="AY110" s="165" t="s">
        <v>129</v>
      </c>
      <c r="BK110" s="167">
        <f>SUM(BK111:BK117)</f>
        <v>0</v>
      </c>
    </row>
    <row r="111" spans="2:65" s="1" customFormat="1" ht="22.5" customHeight="1">
      <c r="B111" s="30"/>
      <c r="C111" s="170" t="s">
        <v>234</v>
      </c>
      <c r="D111" s="170" t="s">
        <v>132</v>
      </c>
      <c r="E111" s="171" t="s">
        <v>235</v>
      </c>
      <c r="F111" s="172" t="s">
        <v>236</v>
      </c>
      <c r="G111" s="173" t="s">
        <v>237</v>
      </c>
      <c r="H111" s="174">
        <v>20</v>
      </c>
      <c r="I111" s="175"/>
      <c r="J111" s="176">
        <f t="shared" ref="J111:J117" si="10">ROUND(I111*H111,2)</f>
        <v>0</v>
      </c>
      <c r="K111" s="172" t="s">
        <v>136</v>
      </c>
      <c r="L111" s="34"/>
      <c r="M111" s="177" t="s">
        <v>20</v>
      </c>
      <c r="N111" s="178" t="s">
        <v>45</v>
      </c>
      <c r="O111" s="56"/>
      <c r="P111" s="179">
        <f t="shared" ref="P111:P117" si="11">O111*H111</f>
        <v>0</v>
      </c>
      <c r="Q111" s="179">
        <v>0</v>
      </c>
      <c r="R111" s="179">
        <f t="shared" ref="R111:R117" si="12">Q111*H111</f>
        <v>0</v>
      </c>
      <c r="S111" s="179">
        <v>0</v>
      </c>
      <c r="T111" s="180">
        <f t="shared" ref="T111:T117" si="13">S111*H111</f>
        <v>0</v>
      </c>
      <c r="AR111" s="13" t="s">
        <v>22</v>
      </c>
      <c r="AT111" s="13" t="s">
        <v>132</v>
      </c>
      <c r="AU111" s="13" t="s">
        <v>83</v>
      </c>
      <c r="AY111" s="13" t="s">
        <v>129</v>
      </c>
      <c r="BE111" s="181">
        <f t="shared" ref="BE111:BE117" si="14">IF(N111="základní",J111,0)</f>
        <v>0</v>
      </c>
      <c r="BF111" s="181">
        <f t="shared" ref="BF111:BF117" si="15">IF(N111="snížená",J111,0)</f>
        <v>0</v>
      </c>
      <c r="BG111" s="181">
        <f t="shared" ref="BG111:BG117" si="16">IF(N111="zákl. přenesená",J111,0)</f>
        <v>0</v>
      </c>
      <c r="BH111" s="181">
        <f t="shared" ref="BH111:BH117" si="17">IF(N111="sníž. přenesená",J111,0)</f>
        <v>0</v>
      </c>
      <c r="BI111" s="181">
        <f t="shared" ref="BI111:BI117" si="18">IF(N111="nulová",J111,0)</f>
        <v>0</v>
      </c>
      <c r="BJ111" s="13" t="s">
        <v>22</v>
      </c>
      <c r="BK111" s="181">
        <f t="shared" ref="BK111:BK117" si="19">ROUND(I111*H111,2)</f>
        <v>0</v>
      </c>
      <c r="BL111" s="13" t="s">
        <v>22</v>
      </c>
      <c r="BM111" s="13" t="s">
        <v>238</v>
      </c>
    </row>
    <row r="112" spans="2:65" s="1" customFormat="1" ht="22.5" customHeight="1">
      <c r="B112" s="30"/>
      <c r="C112" s="170" t="s">
        <v>239</v>
      </c>
      <c r="D112" s="170" t="s">
        <v>132</v>
      </c>
      <c r="E112" s="171" t="s">
        <v>240</v>
      </c>
      <c r="F112" s="172" t="s">
        <v>241</v>
      </c>
      <c r="G112" s="173" t="s">
        <v>237</v>
      </c>
      <c r="H112" s="174">
        <v>10</v>
      </c>
      <c r="I112" s="175"/>
      <c r="J112" s="176">
        <f t="shared" si="10"/>
        <v>0</v>
      </c>
      <c r="K112" s="172" t="s">
        <v>136</v>
      </c>
      <c r="L112" s="34"/>
      <c r="M112" s="177" t="s">
        <v>20</v>
      </c>
      <c r="N112" s="178" t="s">
        <v>45</v>
      </c>
      <c r="O112" s="56"/>
      <c r="P112" s="179">
        <f t="shared" si="11"/>
        <v>0</v>
      </c>
      <c r="Q112" s="179">
        <v>0</v>
      </c>
      <c r="R112" s="179">
        <f t="shared" si="12"/>
        <v>0</v>
      </c>
      <c r="S112" s="179">
        <v>0</v>
      </c>
      <c r="T112" s="180">
        <f t="shared" si="13"/>
        <v>0</v>
      </c>
      <c r="AR112" s="13" t="s">
        <v>22</v>
      </c>
      <c r="AT112" s="13" t="s">
        <v>132</v>
      </c>
      <c r="AU112" s="13" t="s">
        <v>83</v>
      </c>
      <c r="AY112" s="13" t="s">
        <v>129</v>
      </c>
      <c r="BE112" s="181">
        <f t="shared" si="14"/>
        <v>0</v>
      </c>
      <c r="BF112" s="181">
        <f t="shared" si="15"/>
        <v>0</v>
      </c>
      <c r="BG112" s="181">
        <f t="shared" si="16"/>
        <v>0</v>
      </c>
      <c r="BH112" s="181">
        <f t="shared" si="17"/>
        <v>0</v>
      </c>
      <c r="BI112" s="181">
        <f t="shared" si="18"/>
        <v>0</v>
      </c>
      <c r="BJ112" s="13" t="s">
        <v>22</v>
      </c>
      <c r="BK112" s="181">
        <f t="shared" si="19"/>
        <v>0</v>
      </c>
      <c r="BL112" s="13" t="s">
        <v>22</v>
      </c>
      <c r="BM112" s="13" t="s">
        <v>242</v>
      </c>
    </row>
    <row r="113" spans="2:65" s="1" customFormat="1" ht="16.5" customHeight="1">
      <c r="B113" s="30"/>
      <c r="C113" s="170" t="s">
        <v>243</v>
      </c>
      <c r="D113" s="170" t="s">
        <v>132</v>
      </c>
      <c r="E113" s="171" t="s">
        <v>244</v>
      </c>
      <c r="F113" s="172" t="s">
        <v>245</v>
      </c>
      <c r="G113" s="173" t="s">
        <v>237</v>
      </c>
      <c r="H113" s="174">
        <v>20</v>
      </c>
      <c r="I113" s="175"/>
      <c r="J113" s="176">
        <f t="shared" si="10"/>
        <v>0</v>
      </c>
      <c r="K113" s="172" t="s">
        <v>136</v>
      </c>
      <c r="L113" s="34"/>
      <c r="M113" s="177" t="s">
        <v>20</v>
      </c>
      <c r="N113" s="178" t="s">
        <v>45</v>
      </c>
      <c r="O113" s="56"/>
      <c r="P113" s="179">
        <f t="shared" si="11"/>
        <v>0</v>
      </c>
      <c r="Q113" s="179">
        <v>0</v>
      </c>
      <c r="R113" s="179">
        <f t="shared" si="12"/>
        <v>0</v>
      </c>
      <c r="S113" s="179">
        <v>0</v>
      </c>
      <c r="T113" s="180">
        <f t="shared" si="13"/>
        <v>0</v>
      </c>
      <c r="AR113" s="13" t="s">
        <v>22</v>
      </c>
      <c r="AT113" s="13" t="s">
        <v>132</v>
      </c>
      <c r="AU113" s="13" t="s">
        <v>83</v>
      </c>
      <c r="AY113" s="13" t="s">
        <v>129</v>
      </c>
      <c r="BE113" s="181">
        <f t="shared" si="14"/>
        <v>0</v>
      </c>
      <c r="BF113" s="181">
        <f t="shared" si="15"/>
        <v>0</v>
      </c>
      <c r="BG113" s="181">
        <f t="shared" si="16"/>
        <v>0</v>
      </c>
      <c r="BH113" s="181">
        <f t="shared" si="17"/>
        <v>0</v>
      </c>
      <c r="BI113" s="181">
        <f t="shared" si="18"/>
        <v>0</v>
      </c>
      <c r="BJ113" s="13" t="s">
        <v>22</v>
      </c>
      <c r="BK113" s="181">
        <f t="shared" si="19"/>
        <v>0</v>
      </c>
      <c r="BL113" s="13" t="s">
        <v>22</v>
      </c>
      <c r="BM113" s="13" t="s">
        <v>246</v>
      </c>
    </row>
    <row r="114" spans="2:65" s="1" customFormat="1" ht="33.75" customHeight="1">
      <c r="B114" s="30"/>
      <c r="C114" s="170" t="s">
        <v>247</v>
      </c>
      <c r="D114" s="170" t="s">
        <v>132</v>
      </c>
      <c r="E114" s="171" t="s">
        <v>248</v>
      </c>
      <c r="F114" s="172" t="s">
        <v>249</v>
      </c>
      <c r="G114" s="173" t="s">
        <v>135</v>
      </c>
      <c r="H114" s="174">
        <v>1</v>
      </c>
      <c r="I114" s="175"/>
      <c r="J114" s="176">
        <f t="shared" si="10"/>
        <v>0</v>
      </c>
      <c r="K114" s="172" t="s">
        <v>136</v>
      </c>
      <c r="L114" s="34"/>
      <c r="M114" s="177" t="s">
        <v>20</v>
      </c>
      <c r="N114" s="178" t="s">
        <v>45</v>
      </c>
      <c r="O114" s="56"/>
      <c r="P114" s="179">
        <f t="shared" si="11"/>
        <v>0</v>
      </c>
      <c r="Q114" s="179">
        <v>0</v>
      </c>
      <c r="R114" s="179">
        <f t="shared" si="12"/>
        <v>0</v>
      </c>
      <c r="S114" s="179">
        <v>0</v>
      </c>
      <c r="T114" s="180">
        <f t="shared" si="13"/>
        <v>0</v>
      </c>
      <c r="AR114" s="13" t="s">
        <v>22</v>
      </c>
      <c r="AT114" s="13" t="s">
        <v>132</v>
      </c>
      <c r="AU114" s="13" t="s">
        <v>83</v>
      </c>
      <c r="AY114" s="13" t="s">
        <v>129</v>
      </c>
      <c r="BE114" s="181">
        <f t="shared" si="14"/>
        <v>0</v>
      </c>
      <c r="BF114" s="181">
        <f t="shared" si="15"/>
        <v>0</v>
      </c>
      <c r="BG114" s="181">
        <f t="shared" si="16"/>
        <v>0</v>
      </c>
      <c r="BH114" s="181">
        <f t="shared" si="17"/>
        <v>0</v>
      </c>
      <c r="BI114" s="181">
        <f t="shared" si="18"/>
        <v>0</v>
      </c>
      <c r="BJ114" s="13" t="s">
        <v>22</v>
      </c>
      <c r="BK114" s="181">
        <f t="shared" si="19"/>
        <v>0</v>
      </c>
      <c r="BL114" s="13" t="s">
        <v>22</v>
      </c>
      <c r="BM114" s="13" t="s">
        <v>250</v>
      </c>
    </row>
    <row r="115" spans="2:65" s="1" customFormat="1" ht="22.5" customHeight="1">
      <c r="B115" s="30"/>
      <c r="C115" s="170" t="s">
        <v>251</v>
      </c>
      <c r="D115" s="170" t="s">
        <v>132</v>
      </c>
      <c r="E115" s="171" t="s">
        <v>252</v>
      </c>
      <c r="F115" s="172" t="s">
        <v>253</v>
      </c>
      <c r="G115" s="173" t="s">
        <v>135</v>
      </c>
      <c r="H115" s="174">
        <v>3</v>
      </c>
      <c r="I115" s="175"/>
      <c r="J115" s="176">
        <f t="shared" si="10"/>
        <v>0</v>
      </c>
      <c r="K115" s="172" t="s">
        <v>136</v>
      </c>
      <c r="L115" s="34"/>
      <c r="M115" s="177" t="s">
        <v>20</v>
      </c>
      <c r="N115" s="178" t="s">
        <v>45</v>
      </c>
      <c r="O115" s="56"/>
      <c r="P115" s="179">
        <f t="shared" si="11"/>
        <v>0</v>
      </c>
      <c r="Q115" s="179">
        <v>0</v>
      </c>
      <c r="R115" s="179">
        <f t="shared" si="12"/>
        <v>0</v>
      </c>
      <c r="S115" s="179">
        <v>0</v>
      </c>
      <c r="T115" s="180">
        <f t="shared" si="13"/>
        <v>0</v>
      </c>
      <c r="AR115" s="13" t="s">
        <v>22</v>
      </c>
      <c r="AT115" s="13" t="s">
        <v>132</v>
      </c>
      <c r="AU115" s="13" t="s">
        <v>83</v>
      </c>
      <c r="AY115" s="13" t="s">
        <v>129</v>
      </c>
      <c r="BE115" s="181">
        <f t="shared" si="14"/>
        <v>0</v>
      </c>
      <c r="BF115" s="181">
        <f t="shared" si="15"/>
        <v>0</v>
      </c>
      <c r="BG115" s="181">
        <f t="shared" si="16"/>
        <v>0</v>
      </c>
      <c r="BH115" s="181">
        <f t="shared" si="17"/>
        <v>0</v>
      </c>
      <c r="BI115" s="181">
        <f t="shared" si="18"/>
        <v>0</v>
      </c>
      <c r="BJ115" s="13" t="s">
        <v>22</v>
      </c>
      <c r="BK115" s="181">
        <f t="shared" si="19"/>
        <v>0</v>
      </c>
      <c r="BL115" s="13" t="s">
        <v>22</v>
      </c>
      <c r="BM115" s="13" t="s">
        <v>254</v>
      </c>
    </row>
    <row r="116" spans="2:65" s="1" customFormat="1" ht="22.5" customHeight="1">
      <c r="B116" s="30"/>
      <c r="C116" s="170" t="s">
        <v>255</v>
      </c>
      <c r="D116" s="170" t="s">
        <v>132</v>
      </c>
      <c r="E116" s="171" t="s">
        <v>256</v>
      </c>
      <c r="F116" s="172" t="s">
        <v>257</v>
      </c>
      <c r="G116" s="173" t="s">
        <v>135</v>
      </c>
      <c r="H116" s="174">
        <v>1</v>
      </c>
      <c r="I116" s="175"/>
      <c r="J116" s="176">
        <f t="shared" si="10"/>
        <v>0</v>
      </c>
      <c r="K116" s="172" t="s">
        <v>258</v>
      </c>
      <c r="L116" s="34"/>
      <c r="M116" s="177" t="s">
        <v>20</v>
      </c>
      <c r="N116" s="178" t="s">
        <v>45</v>
      </c>
      <c r="O116" s="56"/>
      <c r="P116" s="179">
        <f t="shared" si="11"/>
        <v>0</v>
      </c>
      <c r="Q116" s="179">
        <v>0</v>
      </c>
      <c r="R116" s="179">
        <f t="shared" si="12"/>
        <v>0</v>
      </c>
      <c r="S116" s="179">
        <v>0</v>
      </c>
      <c r="T116" s="180">
        <f t="shared" si="13"/>
        <v>0</v>
      </c>
      <c r="AR116" s="13" t="s">
        <v>22</v>
      </c>
      <c r="AT116" s="13" t="s">
        <v>132</v>
      </c>
      <c r="AU116" s="13" t="s">
        <v>83</v>
      </c>
      <c r="AY116" s="13" t="s">
        <v>129</v>
      </c>
      <c r="BE116" s="181">
        <f t="shared" si="14"/>
        <v>0</v>
      </c>
      <c r="BF116" s="181">
        <f t="shared" si="15"/>
        <v>0</v>
      </c>
      <c r="BG116" s="181">
        <f t="shared" si="16"/>
        <v>0</v>
      </c>
      <c r="BH116" s="181">
        <f t="shared" si="17"/>
        <v>0</v>
      </c>
      <c r="BI116" s="181">
        <f t="shared" si="18"/>
        <v>0</v>
      </c>
      <c r="BJ116" s="13" t="s">
        <v>22</v>
      </c>
      <c r="BK116" s="181">
        <f t="shared" si="19"/>
        <v>0</v>
      </c>
      <c r="BL116" s="13" t="s">
        <v>22</v>
      </c>
      <c r="BM116" s="13" t="s">
        <v>259</v>
      </c>
    </row>
    <row r="117" spans="2:65" s="1" customFormat="1" ht="22.5" customHeight="1">
      <c r="B117" s="30"/>
      <c r="C117" s="170" t="s">
        <v>260</v>
      </c>
      <c r="D117" s="170" t="s">
        <v>132</v>
      </c>
      <c r="E117" s="171" t="s">
        <v>261</v>
      </c>
      <c r="F117" s="172" t="s">
        <v>262</v>
      </c>
      <c r="G117" s="173" t="s">
        <v>237</v>
      </c>
      <c r="H117" s="174">
        <v>20</v>
      </c>
      <c r="I117" s="175"/>
      <c r="J117" s="176">
        <f t="shared" si="10"/>
        <v>0</v>
      </c>
      <c r="K117" s="172" t="s">
        <v>136</v>
      </c>
      <c r="L117" s="34"/>
      <c r="M117" s="192" t="s">
        <v>20</v>
      </c>
      <c r="N117" s="193" t="s">
        <v>45</v>
      </c>
      <c r="O117" s="194"/>
      <c r="P117" s="195">
        <f t="shared" si="11"/>
        <v>0</v>
      </c>
      <c r="Q117" s="195">
        <v>0</v>
      </c>
      <c r="R117" s="195">
        <f t="shared" si="12"/>
        <v>0</v>
      </c>
      <c r="S117" s="195">
        <v>0</v>
      </c>
      <c r="T117" s="196">
        <f t="shared" si="13"/>
        <v>0</v>
      </c>
      <c r="AR117" s="13" t="s">
        <v>22</v>
      </c>
      <c r="AT117" s="13" t="s">
        <v>132</v>
      </c>
      <c r="AU117" s="13" t="s">
        <v>83</v>
      </c>
      <c r="AY117" s="13" t="s">
        <v>129</v>
      </c>
      <c r="BE117" s="181">
        <f t="shared" si="14"/>
        <v>0</v>
      </c>
      <c r="BF117" s="181">
        <f t="shared" si="15"/>
        <v>0</v>
      </c>
      <c r="BG117" s="181">
        <f t="shared" si="16"/>
        <v>0</v>
      </c>
      <c r="BH117" s="181">
        <f t="shared" si="17"/>
        <v>0</v>
      </c>
      <c r="BI117" s="181">
        <f t="shared" si="18"/>
        <v>0</v>
      </c>
      <c r="BJ117" s="13" t="s">
        <v>22</v>
      </c>
      <c r="BK117" s="181">
        <f t="shared" si="19"/>
        <v>0</v>
      </c>
      <c r="BL117" s="13" t="s">
        <v>22</v>
      </c>
      <c r="BM117" s="13" t="s">
        <v>263</v>
      </c>
    </row>
    <row r="118" spans="2:65" s="1" customFormat="1" ht="6.95" customHeight="1">
      <c r="B118" s="42"/>
      <c r="C118" s="43"/>
      <c r="D118" s="43"/>
      <c r="E118" s="43"/>
      <c r="F118" s="43"/>
      <c r="G118" s="43"/>
      <c r="H118" s="43"/>
      <c r="I118" s="121"/>
      <c r="J118" s="43"/>
      <c r="K118" s="43"/>
      <c r="L118" s="34"/>
    </row>
  </sheetData>
  <sheetProtection algorithmName="SHA-512" hashValue="aSmFcE0eWF0VW6hJnqGzibPK272vK7D95xIr0mlDLy3HiZUvQF8HKT6We6ayX5tX9xjYGNSq6RVrQqmHjwUqSQ==" saltValue="PdV8GLs6M7XBxbnpPVcglGXsWAwCfdC6W4fI/cfbG2xG593J7aXa9iKwqqwXK404j/kasnH3bJFWOrwTDsRrOA==" spinCount="100000" sheet="1" objects="1" scenarios="1" formatColumns="0" formatRows="0" autoFilter="0"/>
  <autoFilter ref="C81:K11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8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3" t="s">
        <v>86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102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8" t="str">
        <f>'Rekapitulace stavby'!K6</f>
        <v>Oprava zab. zař. na trati Olomouc Nová ulice – Olomouc Řepčín</v>
      </c>
      <c r="F7" s="319"/>
      <c r="G7" s="319"/>
      <c r="H7" s="319"/>
      <c r="L7" s="16"/>
    </row>
    <row r="8" spans="2:46" s="1" customFormat="1" ht="12" customHeight="1">
      <c r="B8" s="34"/>
      <c r="D8" s="98" t="s">
        <v>103</v>
      </c>
      <c r="I8" s="99"/>
      <c r="L8" s="34"/>
    </row>
    <row r="9" spans="2:46" s="1" customFormat="1" ht="36.950000000000003" customHeight="1">
      <c r="B9" s="34"/>
      <c r="E9" s="320" t="s">
        <v>264</v>
      </c>
      <c r="F9" s="321"/>
      <c r="G9" s="321"/>
      <c r="H9" s="321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19</v>
      </c>
      <c r="F11" s="13" t="s">
        <v>20</v>
      </c>
      <c r="I11" s="100" t="s">
        <v>21</v>
      </c>
      <c r="J11" s="13" t="s">
        <v>20</v>
      </c>
      <c r="L11" s="34"/>
    </row>
    <row r="12" spans="2:46" s="1" customFormat="1" ht="12" customHeight="1">
      <c r="B12" s="34"/>
      <c r="D12" s="98" t="s">
        <v>23</v>
      </c>
      <c r="F12" s="13" t="s">
        <v>24</v>
      </c>
      <c r="I12" s="100" t="s">
        <v>25</v>
      </c>
      <c r="J12" s="101">
        <f>'Rekapitulace stavby'!AN8</f>
        <v>0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28</v>
      </c>
      <c r="I14" s="100" t="s">
        <v>29</v>
      </c>
      <c r="J14" s="13" t="s">
        <v>20</v>
      </c>
      <c r="L14" s="34"/>
    </row>
    <row r="15" spans="2:46" s="1" customFormat="1" ht="18" customHeight="1">
      <c r="B15" s="34"/>
      <c r="E15" s="13" t="s">
        <v>30</v>
      </c>
      <c r="I15" s="100" t="s">
        <v>31</v>
      </c>
      <c r="J15" s="13" t="s">
        <v>20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32</v>
      </c>
      <c r="I17" s="100" t="s">
        <v>29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22" t="str">
        <f>'Rekapitulace stavby'!E14</f>
        <v>Vyplň údaj</v>
      </c>
      <c r="F18" s="323"/>
      <c r="G18" s="323"/>
      <c r="H18" s="323"/>
      <c r="I18" s="100" t="s">
        <v>31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34</v>
      </c>
      <c r="I20" s="100" t="s">
        <v>29</v>
      </c>
      <c r="J20" s="13" t="s">
        <v>20</v>
      </c>
      <c r="L20" s="34"/>
    </row>
    <row r="21" spans="2:12" s="1" customFormat="1" ht="18" customHeight="1">
      <c r="B21" s="34"/>
      <c r="E21" s="13" t="s">
        <v>35</v>
      </c>
      <c r="I21" s="100" t="s">
        <v>31</v>
      </c>
      <c r="J21" s="13" t="s">
        <v>20</v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37</v>
      </c>
      <c r="I23" s="100" t="s">
        <v>29</v>
      </c>
      <c r="J23" s="13" t="s">
        <v>20</v>
      </c>
      <c r="L23" s="34"/>
    </row>
    <row r="24" spans="2:12" s="1" customFormat="1" ht="18" customHeight="1">
      <c r="B24" s="34"/>
      <c r="E24" s="13" t="s">
        <v>105</v>
      </c>
      <c r="I24" s="100" t="s">
        <v>31</v>
      </c>
      <c r="J24" s="13" t="s">
        <v>20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38</v>
      </c>
      <c r="I26" s="99"/>
      <c r="L26" s="34"/>
    </row>
    <row r="27" spans="2:12" s="6" customFormat="1" ht="22.5" customHeight="1">
      <c r="B27" s="102"/>
      <c r="E27" s="324" t="s">
        <v>106</v>
      </c>
      <c r="F27" s="324"/>
      <c r="G27" s="324"/>
      <c r="H27" s="324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40</v>
      </c>
      <c r="I30" s="99"/>
      <c r="J30" s="106">
        <f>ROUND(J82,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42</v>
      </c>
      <c r="I32" s="108" t="s">
        <v>41</v>
      </c>
      <c r="J32" s="107" t="s">
        <v>43</v>
      </c>
      <c r="L32" s="34"/>
    </row>
    <row r="33" spans="2:12" s="1" customFormat="1" ht="14.45" customHeight="1">
      <c r="B33" s="34"/>
      <c r="D33" s="98" t="s">
        <v>44</v>
      </c>
      <c r="E33" s="98" t="s">
        <v>45</v>
      </c>
      <c r="F33" s="109">
        <f>ROUND((SUM(BE82:BE107)),  2)</f>
        <v>0</v>
      </c>
      <c r="I33" s="110">
        <v>0.21</v>
      </c>
      <c r="J33" s="109">
        <f>ROUND(((SUM(BE82:BE107))*I33),  2)</f>
        <v>0</v>
      </c>
      <c r="L33" s="34"/>
    </row>
    <row r="34" spans="2:12" s="1" customFormat="1" ht="14.45" customHeight="1">
      <c r="B34" s="34"/>
      <c r="E34" s="98" t="s">
        <v>46</v>
      </c>
      <c r="F34" s="109">
        <f>ROUND((SUM(BF82:BF107)),  2)</f>
        <v>0</v>
      </c>
      <c r="I34" s="110">
        <v>0.15</v>
      </c>
      <c r="J34" s="109">
        <f>ROUND(((SUM(BF82:BF107))*I34),  2)</f>
        <v>0</v>
      </c>
      <c r="L34" s="34"/>
    </row>
    <row r="35" spans="2:12" s="1" customFormat="1" ht="14.45" hidden="1" customHeight="1">
      <c r="B35" s="34"/>
      <c r="E35" s="98" t="s">
        <v>47</v>
      </c>
      <c r="F35" s="109">
        <f>ROUND((SUM(BG82:BG107)),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48</v>
      </c>
      <c r="F36" s="109">
        <f>ROUND((SUM(BH82:BH107)),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49</v>
      </c>
      <c r="F37" s="109">
        <f>ROUND((SUM(BI82:BI107)),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50</v>
      </c>
      <c r="E39" s="113"/>
      <c r="F39" s="113"/>
      <c r="G39" s="114" t="s">
        <v>51</v>
      </c>
      <c r="H39" s="115" t="s">
        <v>52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107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5" t="str">
        <f>E7</f>
        <v>Oprava zab. zař. na trati Olomouc Nová ulice – Olomouc Řepčín</v>
      </c>
      <c r="F48" s="326"/>
      <c r="G48" s="326"/>
      <c r="H48" s="326"/>
      <c r="I48" s="99"/>
      <c r="J48" s="31"/>
      <c r="K48" s="31"/>
      <c r="L48" s="34"/>
    </row>
    <row r="49" spans="2:47" s="1" customFormat="1" ht="12" customHeight="1">
      <c r="B49" s="30"/>
      <c r="C49" s="25" t="s">
        <v>103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8" t="str">
        <f>E9</f>
        <v>PS 02 - Zrušení SZZ Olomouc Město</v>
      </c>
      <c r="F50" s="297"/>
      <c r="G50" s="297"/>
      <c r="H50" s="297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23</v>
      </c>
      <c r="D52" s="31"/>
      <c r="E52" s="31"/>
      <c r="F52" s="23" t="str">
        <f>F12</f>
        <v>Olomouc</v>
      </c>
      <c r="G52" s="31"/>
      <c r="H52" s="31"/>
      <c r="I52" s="100" t="s">
        <v>25</v>
      </c>
      <c r="J52" s="51">
        <f>IF(J12="","",J12)</f>
        <v>0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28</v>
      </c>
      <c r="D54" s="31"/>
      <c r="E54" s="31"/>
      <c r="F54" s="23" t="str">
        <f>E15</f>
        <v>Správa železniční dopravní cesty, s.o. - OŘ Olc</v>
      </c>
      <c r="G54" s="31"/>
      <c r="H54" s="31"/>
      <c r="I54" s="100" t="s">
        <v>34</v>
      </c>
      <c r="J54" s="28" t="str">
        <f>E21</f>
        <v>SB projekt s.r.o.</v>
      </c>
      <c r="K54" s="31"/>
      <c r="L54" s="34"/>
    </row>
    <row r="55" spans="2:47" s="1" customFormat="1" ht="24.95" customHeight="1">
      <c r="B55" s="30"/>
      <c r="C55" s="25" t="s">
        <v>32</v>
      </c>
      <c r="D55" s="31"/>
      <c r="E55" s="31"/>
      <c r="F55" s="23" t="str">
        <f>IF(E18="","",E18)</f>
        <v>Vyplň údaj</v>
      </c>
      <c r="G55" s="31"/>
      <c r="H55" s="31"/>
      <c r="I55" s="100" t="s">
        <v>37</v>
      </c>
      <c r="J55" s="28" t="str">
        <f>E24</f>
        <v>Ing. Petr Szabo, SB projekt s.r.o.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108</v>
      </c>
      <c r="D57" s="126"/>
      <c r="E57" s="126"/>
      <c r="F57" s="126"/>
      <c r="G57" s="126"/>
      <c r="H57" s="126"/>
      <c r="I57" s="127"/>
      <c r="J57" s="128" t="s">
        <v>109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72</v>
      </c>
      <c r="D59" s="31"/>
      <c r="E59" s="31"/>
      <c r="F59" s="31"/>
      <c r="G59" s="31"/>
      <c r="H59" s="31"/>
      <c r="I59" s="99"/>
      <c r="J59" s="69">
        <f>J82</f>
        <v>0</v>
      </c>
      <c r="K59" s="31"/>
      <c r="L59" s="34"/>
      <c r="AU59" s="13" t="s">
        <v>110</v>
      </c>
    </row>
    <row r="60" spans="2:47" s="7" customFormat="1" ht="24.95" customHeight="1">
      <c r="B60" s="130"/>
      <c r="C60" s="131"/>
      <c r="D60" s="132" t="s">
        <v>111</v>
      </c>
      <c r="E60" s="133"/>
      <c r="F60" s="133"/>
      <c r="G60" s="133"/>
      <c r="H60" s="133"/>
      <c r="I60" s="134"/>
      <c r="J60" s="135">
        <f>J83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112</v>
      </c>
      <c r="E61" s="140"/>
      <c r="F61" s="140"/>
      <c r="G61" s="140"/>
      <c r="H61" s="140"/>
      <c r="I61" s="141"/>
      <c r="J61" s="142">
        <f>J84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113</v>
      </c>
      <c r="E62" s="140"/>
      <c r="F62" s="140"/>
      <c r="G62" s="140"/>
      <c r="H62" s="140"/>
      <c r="I62" s="141"/>
      <c r="J62" s="142">
        <f>J95</f>
        <v>0</v>
      </c>
      <c r="K62" s="138"/>
      <c r="L62" s="143"/>
    </row>
    <row r="63" spans="2:47" s="1" customFormat="1" ht="21.75" customHeight="1">
      <c r="B63" s="30"/>
      <c r="C63" s="31"/>
      <c r="D63" s="31"/>
      <c r="E63" s="31"/>
      <c r="F63" s="31"/>
      <c r="G63" s="31"/>
      <c r="H63" s="31"/>
      <c r="I63" s="99"/>
      <c r="J63" s="31"/>
      <c r="K63" s="31"/>
      <c r="L63" s="34"/>
    </row>
    <row r="64" spans="2:47" s="1" customFormat="1" ht="6.95" customHeight="1">
      <c r="B64" s="42"/>
      <c r="C64" s="43"/>
      <c r="D64" s="43"/>
      <c r="E64" s="43"/>
      <c r="F64" s="43"/>
      <c r="G64" s="43"/>
      <c r="H64" s="43"/>
      <c r="I64" s="121"/>
      <c r="J64" s="43"/>
      <c r="K64" s="43"/>
      <c r="L64" s="34"/>
    </row>
    <row r="68" spans="2:12" s="1" customFormat="1" ht="6.95" customHeight="1">
      <c r="B68" s="44"/>
      <c r="C68" s="45"/>
      <c r="D68" s="45"/>
      <c r="E68" s="45"/>
      <c r="F68" s="45"/>
      <c r="G68" s="45"/>
      <c r="H68" s="45"/>
      <c r="I68" s="124"/>
      <c r="J68" s="45"/>
      <c r="K68" s="45"/>
      <c r="L68" s="34"/>
    </row>
    <row r="69" spans="2:12" s="1" customFormat="1" ht="24.95" customHeight="1">
      <c r="B69" s="30"/>
      <c r="C69" s="19" t="s">
        <v>114</v>
      </c>
      <c r="D69" s="31"/>
      <c r="E69" s="31"/>
      <c r="F69" s="31"/>
      <c r="G69" s="31"/>
      <c r="H69" s="31"/>
      <c r="I69" s="99"/>
      <c r="J69" s="31"/>
      <c r="K69" s="31"/>
      <c r="L69" s="34"/>
    </row>
    <row r="70" spans="2:12" s="1" customFormat="1" ht="6.95" customHeight="1">
      <c r="B70" s="30"/>
      <c r="C70" s="31"/>
      <c r="D70" s="31"/>
      <c r="E70" s="31"/>
      <c r="F70" s="31"/>
      <c r="G70" s="31"/>
      <c r="H70" s="31"/>
      <c r="I70" s="99"/>
      <c r="J70" s="31"/>
      <c r="K70" s="31"/>
      <c r="L70" s="34"/>
    </row>
    <row r="71" spans="2:12" s="1" customFormat="1" ht="12" customHeight="1">
      <c r="B71" s="30"/>
      <c r="C71" s="25" t="s">
        <v>16</v>
      </c>
      <c r="D71" s="31"/>
      <c r="E71" s="31"/>
      <c r="F71" s="31"/>
      <c r="G71" s="31"/>
      <c r="H71" s="31"/>
      <c r="I71" s="99"/>
      <c r="J71" s="31"/>
      <c r="K71" s="31"/>
      <c r="L71" s="34"/>
    </row>
    <row r="72" spans="2:12" s="1" customFormat="1" ht="16.5" customHeight="1">
      <c r="B72" s="30"/>
      <c r="C72" s="31"/>
      <c r="D72" s="31"/>
      <c r="E72" s="325" t="str">
        <f>E7</f>
        <v>Oprava zab. zař. na trati Olomouc Nová ulice – Olomouc Řepčín</v>
      </c>
      <c r="F72" s="326"/>
      <c r="G72" s="326"/>
      <c r="H72" s="326"/>
      <c r="I72" s="99"/>
      <c r="J72" s="31"/>
      <c r="K72" s="31"/>
      <c r="L72" s="34"/>
    </row>
    <row r="73" spans="2:12" s="1" customFormat="1" ht="12" customHeight="1">
      <c r="B73" s="30"/>
      <c r="C73" s="25" t="s">
        <v>103</v>
      </c>
      <c r="D73" s="31"/>
      <c r="E73" s="31"/>
      <c r="F73" s="31"/>
      <c r="G73" s="31"/>
      <c r="H73" s="31"/>
      <c r="I73" s="99"/>
      <c r="J73" s="31"/>
      <c r="K73" s="31"/>
      <c r="L73" s="34"/>
    </row>
    <row r="74" spans="2:12" s="1" customFormat="1" ht="16.5" customHeight="1">
      <c r="B74" s="30"/>
      <c r="C74" s="31"/>
      <c r="D74" s="31"/>
      <c r="E74" s="298" t="str">
        <f>E9</f>
        <v>PS 02 - Zrušení SZZ Olomouc Město</v>
      </c>
      <c r="F74" s="297"/>
      <c r="G74" s="297"/>
      <c r="H74" s="297"/>
      <c r="I74" s="99"/>
      <c r="J74" s="31"/>
      <c r="K74" s="31"/>
      <c r="L74" s="34"/>
    </row>
    <row r="75" spans="2:12" s="1" customFormat="1" ht="6.95" customHeight="1">
      <c r="B75" s="30"/>
      <c r="C75" s="31"/>
      <c r="D75" s="31"/>
      <c r="E75" s="31"/>
      <c r="F75" s="31"/>
      <c r="G75" s="31"/>
      <c r="H75" s="31"/>
      <c r="I75" s="99"/>
      <c r="J75" s="31"/>
      <c r="K75" s="31"/>
      <c r="L75" s="34"/>
    </row>
    <row r="76" spans="2:12" s="1" customFormat="1" ht="12" customHeight="1">
      <c r="B76" s="30"/>
      <c r="C76" s="25" t="s">
        <v>23</v>
      </c>
      <c r="D76" s="31"/>
      <c r="E76" s="31"/>
      <c r="F76" s="23" t="str">
        <f>F12</f>
        <v>Olomouc</v>
      </c>
      <c r="G76" s="31"/>
      <c r="H76" s="31"/>
      <c r="I76" s="100" t="s">
        <v>25</v>
      </c>
      <c r="J76" s="51">
        <f>IF(J12="","",J12)</f>
        <v>0</v>
      </c>
      <c r="K76" s="31"/>
      <c r="L76" s="34"/>
    </row>
    <row r="77" spans="2:12" s="1" customFormat="1" ht="6.95" customHeight="1">
      <c r="B77" s="30"/>
      <c r="C77" s="31"/>
      <c r="D77" s="31"/>
      <c r="E77" s="31"/>
      <c r="F77" s="31"/>
      <c r="G77" s="31"/>
      <c r="H77" s="31"/>
      <c r="I77" s="99"/>
      <c r="J77" s="31"/>
      <c r="K77" s="31"/>
      <c r="L77" s="34"/>
    </row>
    <row r="78" spans="2:12" s="1" customFormat="1" ht="13.7" customHeight="1">
      <c r="B78" s="30"/>
      <c r="C78" s="25" t="s">
        <v>28</v>
      </c>
      <c r="D78" s="31"/>
      <c r="E78" s="31"/>
      <c r="F78" s="23" t="str">
        <f>E15</f>
        <v>Správa železniční dopravní cesty, s.o. - OŘ Olc</v>
      </c>
      <c r="G78" s="31"/>
      <c r="H78" s="31"/>
      <c r="I78" s="100" t="s">
        <v>34</v>
      </c>
      <c r="J78" s="28" t="str">
        <f>E21</f>
        <v>SB projekt s.r.o.</v>
      </c>
      <c r="K78" s="31"/>
      <c r="L78" s="34"/>
    </row>
    <row r="79" spans="2:12" s="1" customFormat="1" ht="24.95" customHeight="1">
      <c r="B79" s="30"/>
      <c r="C79" s="25" t="s">
        <v>32</v>
      </c>
      <c r="D79" s="31"/>
      <c r="E79" s="31"/>
      <c r="F79" s="23" t="str">
        <f>IF(E18="","",E18)</f>
        <v>Vyplň údaj</v>
      </c>
      <c r="G79" s="31"/>
      <c r="H79" s="31"/>
      <c r="I79" s="100" t="s">
        <v>37</v>
      </c>
      <c r="J79" s="28" t="str">
        <f>E24</f>
        <v>Ing. Petr Szabo, SB projekt s.r.o.</v>
      </c>
      <c r="K79" s="31"/>
      <c r="L79" s="34"/>
    </row>
    <row r="80" spans="2:12" s="1" customFormat="1" ht="10.35" customHeight="1">
      <c r="B80" s="30"/>
      <c r="C80" s="31"/>
      <c r="D80" s="31"/>
      <c r="E80" s="31"/>
      <c r="F80" s="31"/>
      <c r="G80" s="31"/>
      <c r="H80" s="31"/>
      <c r="I80" s="99"/>
      <c r="J80" s="31"/>
      <c r="K80" s="31"/>
      <c r="L80" s="34"/>
    </row>
    <row r="81" spans="2:65" s="9" customFormat="1" ht="29.25" customHeight="1">
      <c r="B81" s="144"/>
      <c r="C81" s="145" t="s">
        <v>115</v>
      </c>
      <c r="D81" s="146" t="s">
        <v>59</v>
      </c>
      <c r="E81" s="146" t="s">
        <v>55</v>
      </c>
      <c r="F81" s="146" t="s">
        <v>56</v>
      </c>
      <c r="G81" s="146" t="s">
        <v>116</v>
      </c>
      <c r="H81" s="146" t="s">
        <v>117</v>
      </c>
      <c r="I81" s="147" t="s">
        <v>118</v>
      </c>
      <c r="J81" s="146" t="s">
        <v>109</v>
      </c>
      <c r="K81" s="148" t="s">
        <v>119</v>
      </c>
      <c r="L81" s="149"/>
      <c r="M81" s="60" t="s">
        <v>20</v>
      </c>
      <c r="N81" s="61" t="s">
        <v>44</v>
      </c>
      <c r="O81" s="61" t="s">
        <v>120</v>
      </c>
      <c r="P81" s="61" t="s">
        <v>121</v>
      </c>
      <c r="Q81" s="61" t="s">
        <v>122</v>
      </c>
      <c r="R81" s="61" t="s">
        <v>123</v>
      </c>
      <c r="S81" s="61" t="s">
        <v>124</v>
      </c>
      <c r="T81" s="62" t="s">
        <v>125</v>
      </c>
    </row>
    <row r="82" spans="2:65" s="1" customFormat="1" ht="22.9" customHeight="1">
      <c r="B82" s="30"/>
      <c r="C82" s="67" t="s">
        <v>126</v>
      </c>
      <c r="D82" s="31"/>
      <c r="E82" s="31"/>
      <c r="F82" s="31"/>
      <c r="G82" s="31"/>
      <c r="H82" s="31"/>
      <c r="I82" s="99"/>
      <c r="J82" s="150">
        <f>BK82</f>
        <v>0</v>
      </c>
      <c r="K82" s="31"/>
      <c r="L82" s="34"/>
      <c r="M82" s="63"/>
      <c r="N82" s="64"/>
      <c r="O82" s="64"/>
      <c r="P82" s="151">
        <f>P83</f>
        <v>0</v>
      </c>
      <c r="Q82" s="64"/>
      <c r="R82" s="151">
        <f>R83</f>
        <v>0</v>
      </c>
      <c r="S82" s="64"/>
      <c r="T82" s="152">
        <f>T83</f>
        <v>0</v>
      </c>
      <c r="AT82" s="13" t="s">
        <v>73</v>
      </c>
      <c r="AU82" s="13" t="s">
        <v>110</v>
      </c>
      <c r="BK82" s="153">
        <f>BK83</f>
        <v>0</v>
      </c>
    </row>
    <row r="83" spans="2:65" s="10" customFormat="1" ht="25.9" customHeight="1">
      <c r="B83" s="154"/>
      <c r="C83" s="155"/>
      <c r="D83" s="156" t="s">
        <v>73</v>
      </c>
      <c r="E83" s="157" t="s">
        <v>127</v>
      </c>
      <c r="F83" s="157" t="s">
        <v>128</v>
      </c>
      <c r="G83" s="155"/>
      <c r="H83" s="155"/>
      <c r="I83" s="158"/>
      <c r="J83" s="159">
        <f>BK83</f>
        <v>0</v>
      </c>
      <c r="K83" s="155"/>
      <c r="L83" s="160"/>
      <c r="M83" s="161"/>
      <c r="N83" s="162"/>
      <c r="O83" s="162"/>
      <c r="P83" s="163">
        <f>P84+P95</f>
        <v>0</v>
      </c>
      <c r="Q83" s="162"/>
      <c r="R83" s="163">
        <f>R84+R95</f>
        <v>0</v>
      </c>
      <c r="S83" s="162"/>
      <c r="T83" s="164">
        <f>T84+T95</f>
        <v>0</v>
      </c>
      <c r="AR83" s="165" t="s">
        <v>22</v>
      </c>
      <c r="AT83" s="166" t="s">
        <v>73</v>
      </c>
      <c r="AU83" s="166" t="s">
        <v>74</v>
      </c>
      <c r="AY83" s="165" t="s">
        <v>129</v>
      </c>
      <c r="BK83" s="167">
        <f>BK84+BK95</f>
        <v>0</v>
      </c>
    </row>
    <row r="84" spans="2:65" s="10" customFormat="1" ht="22.9" customHeight="1">
      <c r="B84" s="154"/>
      <c r="C84" s="155"/>
      <c r="D84" s="156" t="s">
        <v>73</v>
      </c>
      <c r="E84" s="168" t="s">
        <v>130</v>
      </c>
      <c r="F84" s="168" t="s">
        <v>131</v>
      </c>
      <c r="G84" s="155"/>
      <c r="H84" s="155"/>
      <c r="I84" s="158"/>
      <c r="J84" s="169">
        <f>BK84</f>
        <v>0</v>
      </c>
      <c r="K84" s="155"/>
      <c r="L84" s="160"/>
      <c r="M84" s="161"/>
      <c r="N84" s="162"/>
      <c r="O84" s="162"/>
      <c r="P84" s="163">
        <f>SUM(P85:P94)</f>
        <v>0</v>
      </c>
      <c r="Q84" s="162"/>
      <c r="R84" s="163">
        <f>SUM(R85:R94)</f>
        <v>0</v>
      </c>
      <c r="S84" s="162"/>
      <c r="T84" s="164">
        <f>SUM(T85:T94)</f>
        <v>0</v>
      </c>
      <c r="AR84" s="165" t="s">
        <v>22</v>
      </c>
      <c r="AT84" s="166" t="s">
        <v>73</v>
      </c>
      <c r="AU84" s="166" t="s">
        <v>22</v>
      </c>
      <c r="AY84" s="165" t="s">
        <v>129</v>
      </c>
      <c r="BK84" s="167">
        <f>SUM(BK85:BK94)</f>
        <v>0</v>
      </c>
    </row>
    <row r="85" spans="2:65" s="1" customFormat="1" ht="16.5" customHeight="1">
      <c r="B85" s="30"/>
      <c r="C85" s="170" t="s">
        <v>22</v>
      </c>
      <c r="D85" s="170" t="s">
        <v>132</v>
      </c>
      <c r="E85" s="171" t="s">
        <v>265</v>
      </c>
      <c r="F85" s="172" t="s">
        <v>266</v>
      </c>
      <c r="G85" s="173" t="s">
        <v>135</v>
      </c>
      <c r="H85" s="174">
        <v>2</v>
      </c>
      <c r="I85" s="175"/>
      <c r="J85" s="176">
        <f t="shared" ref="J85:J94" si="0">ROUND(I85*H85,2)</f>
        <v>0</v>
      </c>
      <c r="K85" s="172" t="s">
        <v>136</v>
      </c>
      <c r="L85" s="34"/>
      <c r="M85" s="177" t="s">
        <v>20</v>
      </c>
      <c r="N85" s="178" t="s">
        <v>45</v>
      </c>
      <c r="O85" s="56"/>
      <c r="P85" s="179">
        <f t="shared" ref="P85:P94" si="1">O85*H85</f>
        <v>0</v>
      </c>
      <c r="Q85" s="179">
        <v>0</v>
      </c>
      <c r="R85" s="179">
        <f t="shared" ref="R85:R94" si="2">Q85*H85</f>
        <v>0</v>
      </c>
      <c r="S85" s="179">
        <v>0</v>
      </c>
      <c r="T85" s="180">
        <f t="shared" ref="T85:T94" si="3">S85*H85</f>
        <v>0</v>
      </c>
      <c r="AR85" s="13" t="s">
        <v>22</v>
      </c>
      <c r="AT85" s="13" t="s">
        <v>132</v>
      </c>
      <c r="AU85" s="13" t="s">
        <v>83</v>
      </c>
      <c r="AY85" s="13" t="s">
        <v>129</v>
      </c>
      <c r="BE85" s="181">
        <f t="shared" ref="BE85:BE94" si="4">IF(N85="základní",J85,0)</f>
        <v>0</v>
      </c>
      <c r="BF85" s="181">
        <f t="shared" ref="BF85:BF94" si="5">IF(N85="snížená",J85,0)</f>
        <v>0</v>
      </c>
      <c r="BG85" s="181">
        <f t="shared" ref="BG85:BG94" si="6">IF(N85="zákl. přenesená",J85,0)</f>
        <v>0</v>
      </c>
      <c r="BH85" s="181">
        <f t="shared" ref="BH85:BH94" si="7">IF(N85="sníž. přenesená",J85,0)</f>
        <v>0</v>
      </c>
      <c r="BI85" s="181">
        <f t="shared" ref="BI85:BI94" si="8">IF(N85="nulová",J85,0)</f>
        <v>0</v>
      </c>
      <c r="BJ85" s="13" t="s">
        <v>22</v>
      </c>
      <c r="BK85" s="181">
        <f t="shared" ref="BK85:BK94" si="9">ROUND(I85*H85,2)</f>
        <v>0</v>
      </c>
      <c r="BL85" s="13" t="s">
        <v>22</v>
      </c>
      <c r="BM85" s="13" t="s">
        <v>267</v>
      </c>
    </row>
    <row r="86" spans="2:65" s="1" customFormat="1" ht="16.5" customHeight="1">
      <c r="B86" s="30"/>
      <c r="C86" s="170" t="s">
        <v>83</v>
      </c>
      <c r="D86" s="170" t="s">
        <v>132</v>
      </c>
      <c r="E86" s="171" t="s">
        <v>268</v>
      </c>
      <c r="F86" s="172" t="s">
        <v>269</v>
      </c>
      <c r="G86" s="173" t="s">
        <v>135</v>
      </c>
      <c r="H86" s="174">
        <v>4</v>
      </c>
      <c r="I86" s="175"/>
      <c r="J86" s="176">
        <f t="shared" si="0"/>
        <v>0</v>
      </c>
      <c r="K86" s="172" t="s">
        <v>136</v>
      </c>
      <c r="L86" s="34"/>
      <c r="M86" s="177" t="s">
        <v>20</v>
      </c>
      <c r="N86" s="178" t="s">
        <v>45</v>
      </c>
      <c r="O86" s="56"/>
      <c r="P86" s="179">
        <f t="shared" si="1"/>
        <v>0</v>
      </c>
      <c r="Q86" s="179">
        <v>0</v>
      </c>
      <c r="R86" s="179">
        <f t="shared" si="2"/>
        <v>0</v>
      </c>
      <c r="S86" s="179">
        <v>0</v>
      </c>
      <c r="T86" s="180">
        <f t="shared" si="3"/>
        <v>0</v>
      </c>
      <c r="AR86" s="13" t="s">
        <v>22</v>
      </c>
      <c r="AT86" s="13" t="s">
        <v>132</v>
      </c>
      <c r="AU86" s="13" t="s">
        <v>83</v>
      </c>
      <c r="AY86" s="13" t="s">
        <v>129</v>
      </c>
      <c r="BE86" s="181">
        <f t="shared" si="4"/>
        <v>0</v>
      </c>
      <c r="BF86" s="181">
        <f t="shared" si="5"/>
        <v>0</v>
      </c>
      <c r="BG86" s="181">
        <f t="shared" si="6"/>
        <v>0</v>
      </c>
      <c r="BH86" s="181">
        <f t="shared" si="7"/>
        <v>0</v>
      </c>
      <c r="BI86" s="181">
        <f t="shared" si="8"/>
        <v>0</v>
      </c>
      <c r="BJ86" s="13" t="s">
        <v>22</v>
      </c>
      <c r="BK86" s="181">
        <f t="shared" si="9"/>
        <v>0</v>
      </c>
      <c r="BL86" s="13" t="s">
        <v>22</v>
      </c>
      <c r="BM86" s="13" t="s">
        <v>270</v>
      </c>
    </row>
    <row r="87" spans="2:65" s="1" customFormat="1" ht="16.5" customHeight="1">
      <c r="B87" s="30"/>
      <c r="C87" s="170" t="s">
        <v>130</v>
      </c>
      <c r="D87" s="170" t="s">
        <v>132</v>
      </c>
      <c r="E87" s="171" t="s">
        <v>271</v>
      </c>
      <c r="F87" s="172" t="s">
        <v>272</v>
      </c>
      <c r="G87" s="173" t="s">
        <v>135</v>
      </c>
      <c r="H87" s="174">
        <v>60</v>
      </c>
      <c r="I87" s="175"/>
      <c r="J87" s="176">
        <f t="shared" si="0"/>
        <v>0</v>
      </c>
      <c r="K87" s="172" t="s">
        <v>136</v>
      </c>
      <c r="L87" s="34"/>
      <c r="M87" s="177" t="s">
        <v>20</v>
      </c>
      <c r="N87" s="178" t="s">
        <v>45</v>
      </c>
      <c r="O87" s="56"/>
      <c r="P87" s="179">
        <f t="shared" si="1"/>
        <v>0</v>
      </c>
      <c r="Q87" s="179">
        <v>0</v>
      </c>
      <c r="R87" s="179">
        <f t="shared" si="2"/>
        <v>0</v>
      </c>
      <c r="S87" s="179">
        <v>0</v>
      </c>
      <c r="T87" s="180">
        <f t="shared" si="3"/>
        <v>0</v>
      </c>
      <c r="AR87" s="13" t="s">
        <v>22</v>
      </c>
      <c r="AT87" s="13" t="s">
        <v>132</v>
      </c>
      <c r="AU87" s="13" t="s">
        <v>83</v>
      </c>
      <c r="AY87" s="13" t="s">
        <v>129</v>
      </c>
      <c r="BE87" s="181">
        <f t="shared" si="4"/>
        <v>0</v>
      </c>
      <c r="BF87" s="181">
        <f t="shared" si="5"/>
        <v>0</v>
      </c>
      <c r="BG87" s="181">
        <f t="shared" si="6"/>
        <v>0</v>
      </c>
      <c r="BH87" s="181">
        <f t="shared" si="7"/>
        <v>0</v>
      </c>
      <c r="BI87" s="181">
        <f t="shared" si="8"/>
        <v>0</v>
      </c>
      <c r="BJ87" s="13" t="s">
        <v>22</v>
      </c>
      <c r="BK87" s="181">
        <f t="shared" si="9"/>
        <v>0</v>
      </c>
      <c r="BL87" s="13" t="s">
        <v>22</v>
      </c>
      <c r="BM87" s="13" t="s">
        <v>273</v>
      </c>
    </row>
    <row r="88" spans="2:65" s="1" customFormat="1" ht="16.5" customHeight="1">
      <c r="B88" s="30"/>
      <c r="C88" s="170" t="s">
        <v>146</v>
      </c>
      <c r="D88" s="170" t="s">
        <v>132</v>
      </c>
      <c r="E88" s="171" t="s">
        <v>274</v>
      </c>
      <c r="F88" s="172" t="s">
        <v>275</v>
      </c>
      <c r="G88" s="173" t="s">
        <v>135</v>
      </c>
      <c r="H88" s="174">
        <v>8</v>
      </c>
      <c r="I88" s="175"/>
      <c r="J88" s="176">
        <f t="shared" si="0"/>
        <v>0</v>
      </c>
      <c r="K88" s="172" t="s">
        <v>136</v>
      </c>
      <c r="L88" s="34"/>
      <c r="M88" s="177" t="s">
        <v>20</v>
      </c>
      <c r="N88" s="178" t="s">
        <v>45</v>
      </c>
      <c r="O88" s="56"/>
      <c r="P88" s="179">
        <f t="shared" si="1"/>
        <v>0</v>
      </c>
      <c r="Q88" s="179">
        <v>0</v>
      </c>
      <c r="R88" s="179">
        <f t="shared" si="2"/>
        <v>0</v>
      </c>
      <c r="S88" s="179">
        <v>0</v>
      </c>
      <c r="T88" s="180">
        <f t="shared" si="3"/>
        <v>0</v>
      </c>
      <c r="AR88" s="13" t="s">
        <v>22</v>
      </c>
      <c r="AT88" s="13" t="s">
        <v>132</v>
      </c>
      <c r="AU88" s="13" t="s">
        <v>83</v>
      </c>
      <c r="AY88" s="13" t="s">
        <v>129</v>
      </c>
      <c r="BE88" s="181">
        <f t="shared" si="4"/>
        <v>0</v>
      </c>
      <c r="BF88" s="181">
        <f t="shared" si="5"/>
        <v>0</v>
      </c>
      <c r="BG88" s="181">
        <f t="shared" si="6"/>
        <v>0</v>
      </c>
      <c r="BH88" s="181">
        <f t="shared" si="7"/>
        <v>0</v>
      </c>
      <c r="BI88" s="181">
        <f t="shared" si="8"/>
        <v>0</v>
      </c>
      <c r="BJ88" s="13" t="s">
        <v>22</v>
      </c>
      <c r="BK88" s="181">
        <f t="shared" si="9"/>
        <v>0</v>
      </c>
      <c r="BL88" s="13" t="s">
        <v>22</v>
      </c>
      <c r="BM88" s="13" t="s">
        <v>276</v>
      </c>
    </row>
    <row r="89" spans="2:65" s="1" customFormat="1" ht="16.5" customHeight="1">
      <c r="B89" s="30"/>
      <c r="C89" s="170" t="s">
        <v>151</v>
      </c>
      <c r="D89" s="170" t="s">
        <v>132</v>
      </c>
      <c r="E89" s="171" t="s">
        <v>277</v>
      </c>
      <c r="F89" s="172" t="s">
        <v>278</v>
      </c>
      <c r="G89" s="173" t="s">
        <v>135</v>
      </c>
      <c r="H89" s="174">
        <v>400</v>
      </c>
      <c r="I89" s="175"/>
      <c r="J89" s="176">
        <f t="shared" si="0"/>
        <v>0</v>
      </c>
      <c r="K89" s="172" t="s">
        <v>136</v>
      </c>
      <c r="L89" s="34"/>
      <c r="M89" s="177" t="s">
        <v>20</v>
      </c>
      <c r="N89" s="178" t="s">
        <v>45</v>
      </c>
      <c r="O89" s="56"/>
      <c r="P89" s="179">
        <f t="shared" si="1"/>
        <v>0</v>
      </c>
      <c r="Q89" s="179">
        <v>0</v>
      </c>
      <c r="R89" s="179">
        <f t="shared" si="2"/>
        <v>0</v>
      </c>
      <c r="S89" s="179">
        <v>0</v>
      </c>
      <c r="T89" s="180">
        <f t="shared" si="3"/>
        <v>0</v>
      </c>
      <c r="AR89" s="13" t="s">
        <v>22</v>
      </c>
      <c r="AT89" s="13" t="s">
        <v>132</v>
      </c>
      <c r="AU89" s="13" t="s">
        <v>83</v>
      </c>
      <c r="AY89" s="13" t="s">
        <v>129</v>
      </c>
      <c r="BE89" s="181">
        <f t="shared" si="4"/>
        <v>0</v>
      </c>
      <c r="BF89" s="181">
        <f t="shared" si="5"/>
        <v>0</v>
      </c>
      <c r="BG89" s="181">
        <f t="shared" si="6"/>
        <v>0</v>
      </c>
      <c r="BH89" s="181">
        <f t="shared" si="7"/>
        <v>0</v>
      </c>
      <c r="BI89" s="181">
        <f t="shared" si="8"/>
        <v>0</v>
      </c>
      <c r="BJ89" s="13" t="s">
        <v>22</v>
      </c>
      <c r="BK89" s="181">
        <f t="shared" si="9"/>
        <v>0</v>
      </c>
      <c r="BL89" s="13" t="s">
        <v>22</v>
      </c>
      <c r="BM89" s="13" t="s">
        <v>279</v>
      </c>
    </row>
    <row r="90" spans="2:65" s="1" customFormat="1" ht="16.5" customHeight="1">
      <c r="B90" s="30"/>
      <c r="C90" s="170" t="s">
        <v>155</v>
      </c>
      <c r="D90" s="170" t="s">
        <v>132</v>
      </c>
      <c r="E90" s="171" t="s">
        <v>280</v>
      </c>
      <c r="F90" s="172" t="s">
        <v>281</v>
      </c>
      <c r="G90" s="173" t="s">
        <v>135</v>
      </c>
      <c r="H90" s="174">
        <v>50</v>
      </c>
      <c r="I90" s="175"/>
      <c r="J90" s="176">
        <f t="shared" si="0"/>
        <v>0</v>
      </c>
      <c r="K90" s="172" t="s">
        <v>136</v>
      </c>
      <c r="L90" s="34"/>
      <c r="M90" s="177" t="s">
        <v>20</v>
      </c>
      <c r="N90" s="178" t="s">
        <v>45</v>
      </c>
      <c r="O90" s="56"/>
      <c r="P90" s="179">
        <f t="shared" si="1"/>
        <v>0</v>
      </c>
      <c r="Q90" s="179">
        <v>0</v>
      </c>
      <c r="R90" s="179">
        <f t="shared" si="2"/>
        <v>0</v>
      </c>
      <c r="S90" s="179">
        <v>0</v>
      </c>
      <c r="T90" s="180">
        <f t="shared" si="3"/>
        <v>0</v>
      </c>
      <c r="AR90" s="13" t="s">
        <v>22</v>
      </c>
      <c r="AT90" s="13" t="s">
        <v>132</v>
      </c>
      <c r="AU90" s="13" t="s">
        <v>83</v>
      </c>
      <c r="AY90" s="13" t="s">
        <v>129</v>
      </c>
      <c r="BE90" s="181">
        <f t="shared" si="4"/>
        <v>0</v>
      </c>
      <c r="BF90" s="181">
        <f t="shared" si="5"/>
        <v>0</v>
      </c>
      <c r="BG90" s="181">
        <f t="shared" si="6"/>
        <v>0</v>
      </c>
      <c r="BH90" s="181">
        <f t="shared" si="7"/>
        <v>0</v>
      </c>
      <c r="BI90" s="181">
        <f t="shared" si="8"/>
        <v>0</v>
      </c>
      <c r="BJ90" s="13" t="s">
        <v>22</v>
      </c>
      <c r="BK90" s="181">
        <f t="shared" si="9"/>
        <v>0</v>
      </c>
      <c r="BL90" s="13" t="s">
        <v>22</v>
      </c>
      <c r="BM90" s="13" t="s">
        <v>282</v>
      </c>
    </row>
    <row r="91" spans="2:65" s="1" customFormat="1" ht="16.5" customHeight="1">
      <c r="B91" s="30"/>
      <c r="C91" s="170" t="s">
        <v>159</v>
      </c>
      <c r="D91" s="170" t="s">
        <v>132</v>
      </c>
      <c r="E91" s="171" t="s">
        <v>283</v>
      </c>
      <c r="F91" s="172" t="s">
        <v>284</v>
      </c>
      <c r="G91" s="173" t="s">
        <v>135</v>
      </c>
      <c r="H91" s="174">
        <v>1</v>
      </c>
      <c r="I91" s="175"/>
      <c r="J91" s="176">
        <f t="shared" si="0"/>
        <v>0</v>
      </c>
      <c r="K91" s="172" t="s">
        <v>136</v>
      </c>
      <c r="L91" s="34"/>
      <c r="M91" s="177" t="s">
        <v>20</v>
      </c>
      <c r="N91" s="178" t="s">
        <v>45</v>
      </c>
      <c r="O91" s="56"/>
      <c r="P91" s="179">
        <f t="shared" si="1"/>
        <v>0</v>
      </c>
      <c r="Q91" s="179">
        <v>0</v>
      </c>
      <c r="R91" s="179">
        <f t="shared" si="2"/>
        <v>0</v>
      </c>
      <c r="S91" s="179">
        <v>0</v>
      </c>
      <c r="T91" s="180">
        <f t="shared" si="3"/>
        <v>0</v>
      </c>
      <c r="AR91" s="13" t="s">
        <v>22</v>
      </c>
      <c r="AT91" s="13" t="s">
        <v>132</v>
      </c>
      <c r="AU91" s="13" t="s">
        <v>83</v>
      </c>
      <c r="AY91" s="13" t="s">
        <v>129</v>
      </c>
      <c r="BE91" s="181">
        <f t="shared" si="4"/>
        <v>0</v>
      </c>
      <c r="BF91" s="181">
        <f t="shared" si="5"/>
        <v>0</v>
      </c>
      <c r="BG91" s="181">
        <f t="shared" si="6"/>
        <v>0</v>
      </c>
      <c r="BH91" s="181">
        <f t="shared" si="7"/>
        <v>0</v>
      </c>
      <c r="BI91" s="181">
        <f t="shared" si="8"/>
        <v>0</v>
      </c>
      <c r="BJ91" s="13" t="s">
        <v>22</v>
      </c>
      <c r="BK91" s="181">
        <f t="shared" si="9"/>
        <v>0</v>
      </c>
      <c r="BL91" s="13" t="s">
        <v>22</v>
      </c>
      <c r="BM91" s="13" t="s">
        <v>285</v>
      </c>
    </row>
    <row r="92" spans="2:65" s="1" customFormat="1" ht="16.5" customHeight="1">
      <c r="B92" s="30"/>
      <c r="C92" s="170" t="s">
        <v>163</v>
      </c>
      <c r="D92" s="170" t="s">
        <v>132</v>
      </c>
      <c r="E92" s="171" t="s">
        <v>286</v>
      </c>
      <c r="F92" s="172" t="s">
        <v>287</v>
      </c>
      <c r="G92" s="173" t="s">
        <v>135</v>
      </c>
      <c r="H92" s="174">
        <v>4</v>
      </c>
      <c r="I92" s="175"/>
      <c r="J92" s="176">
        <f t="shared" si="0"/>
        <v>0</v>
      </c>
      <c r="K92" s="172" t="s">
        <v>136</v>
      </c>
      <c r="L92" s="34"/>
      <c r="M92" s="177" t="s">
        <v>20</v>
      </c>
      <c r="N92" s="178" t="s">
        <v>45</v>
      </c>
      <c r="O92" s="56"/>
      <c r="P92" s="179">
        <f t="shared" si="1"/>
        <v>0</v>
      </c>
      <c r="Q92" s="179">
        <v>0</v>
      </c>
      <c r="R92" s="179">
        <f t="shared" si="2"/>
        <v>0</v>
      </c>
      <c r="S92" s="179">
        <v>0</v>
      </c>
      <c r="T92" s="180">
        <f t="shared" si="3"/>
        <v>0</v>
      </c>
      <c r="AR92" s="13" t="s">
        <v>22</v>
      </c>
      <c r="AT92" s="13" t="s">
        <v>132</v>
      </c>
      <c r="AU92" s="13" t="s">
        <v>83</v>
      </c>
      <c r="AY92" s="13" t="s">
        <v>129</v>
      </c>
      <c r="BE92" s="181">
        <f t="shared" si="4"/>
        <v>0</v>
      </c>
      <c r="BF92" s="181">
        <f t="shared" si="5"/>
        <v>0</v>
      </c>
      <c r="BG92" s="181">
        <f t="shared" si="6"/>
        <v>0</v>
      </c>
      <c r="BH92" s="181">
        <f t="shared" si="7"/>
        <v>0</v>
      </c>
      <c r="BI92" s="181">
        <f t="shared" si="8"/>
        <v>0</v>
      </c>
      <c r="BJ92" s="13" t="s">
        <v>22</v>
      </c>
      <c r="BK92" s="181">
        <f t="shared" si="9"/>
        <v>0</v>
      </c>
      <c r="BL92" s="13" t="s">
        <v>22</v>
      </c>
      <c r="BM92" s="13" t="s">
        <v>288</v>
      </c>
    </row>
    <row r="93" spans="2:65" s="1" customFormat="1" ht="16.5" customHeight="1">
      <c r="B93" s="30"/>
      <c r="C93" s="170" t="s">
        <v>167</v>
      </c>
      <c r="D93" s="170" t="s">
        <v>132</v>
      </c>
      <c r="E93" s="171" t="s">
        <v>289</v>
      </c>
      <c r="F93" s="172" t="s">
        <v>290</v>
      </c>
      <c r="G93" s="173" t="s">
        <v>135</v>
      </c>
      <c r="H93" s="174">
        <v>1</v>
      </c>
      <c r="I93" s="175"/>
      <c r="J93" s="176">
        <f t="shared" si="0"/>
        <v>0</v>
      </c>
      <c r="K93" s="172" t="s">
        <v>136</v>
      </c>
      <c r="L93" s="34"/>
      <c r="M93" s="177" t="s">
        <v>20</v>
      </c>
      <c r="N93" s="178" t="s">
        <v>45</v>
      </c>
      <c r="O93" s="56"/>
      <c r="P93" s="179">
        <f t="shared" si="1"/>
        <v>0</v>
      </c>
      <c r="Q93" s="179">
        <v>0</v>
      </c>
      <c r="R93" s="179">
        <f t="shared" si="2"/>
        <v>0</v>
      </c>
      <c r="S93" s="179">
        <v>0</v>
      </c>
      <c r="T93" s="180">
        <f t="shared" si="3"/>
        <v>0</v>
      </c>
      <c r="AR93" s="13" t="s">
        <v>22</v>
      </c>
      <c r="AT93" s="13" t="s">
        <v>132</v>
      </c>
      <c r="AU93" s="13" t="s">
        <v>83</v>
      </c>
      <c r="AY93" s="13" t="s">
        <v>129</v>
      </c>
      <c r="BE93" s="181">
        <f t="shared" si="4"/>
        <v>0</v>
      </c>
      <c r="BF93" s="181">
        <f t="shared" si="5"/>
        <v>0</v>
      </c>
      <c r="BG93" s="181">
        <f t="shared" si="6"/>
        <v>0</v>
      </c>
      <c r="BH93" s="181">
        <f t="shared" si="7"/>
        <v>0</v>
      </c>
      <c r="BI93" s="181">
        <f t="shared" si="8"/>
        <v>0</v>
      </c>
      <c r="BJ93" s="13" t="s">
        <v>22</v>
      </c>
      <c r="BK93" s="181">
        <f t="shared" si="9"/>
        <v>0</v>
      </c>
      <c r="BL93" s="13" t="s">
        <v>22</v>
      </c>
      <c r="BM93" s="13" t="s">
        <v>291</v>
      </c>
    </row>
    <row r="94" spans="2:65" s="1" customFormat="1" ht="16.5" customHeight="1">
      <c r="B94" s="30"/>
      <c r="C94" s="170" t="s">
        <v>26</v>
      </c>
      <c r="D94" s="170" t="s">
        <v>132</v>
      </c>
      <c r="E94" s="171" t="s">
        <v>292</v>
      </c>
      <c r="F94" s="172" t="s">
        <v>293</v>
      </c>
      <c r="G94" s="173" t="s">
        <v>135</v>
      </c>
      <c r="H94" s="174">
        <v>1</v>
      </c>
      <c r="I94" s="175"/>
      <c r="J94" s="176">
        <f t="shared" si="0"/>
        <v>0</v>
      </c>
      <c r="K94" s="172" t="s">
        <v>136</v>
      </c>
      <c r="L94" s="34"/>
      <c r="M94" s="177" t="s">
        <v>20</v>
      </c>
      <c r="N94" s="178" t="s">
        <v>45</v>
      </c>
      <c r="O94" s="56"/>
      <c r="P94" s="179">
        <f t="shared" si="1"/>
        <v>0</v>
      </c>
      <c r="Q94" s="179">
        <v>0</v>
      </c>
      <c r="R94" s="179">
        <f t="shared" si="2"/>
        <v>0</v>
      </c>
      <c r="S94" s="179">
        <v>0</v>
      </c>
      <c r="T94" s="180">
        <f t="shared" si="3"/>
        <v>0</v>
      </c>
      <c r="AR94" s="13" t="s">
        <v>22</v>
      </c>
      <c r="AT94" s="13" t="s">
        <v>132</v>
      </c>
      <c r="AU94" s="13" t="s">
        <v>83</v>
      </c>
      <c r="AY94" s="13" t="s">
        <v>129</v>
      </c>
      <c r="BE94" s="181">
        <f t="shared" si="4"/>
        <v>0</v>
      </c>
      <c r="BF94" s="181">
        <f t="shared" si="5"/>
        <v>0</v>
      </c>
      <c r="BG94" s="181">
        <f t="shared" si="6"/>
        <v>0</v>
      </c>
      <c r="BH94" s="181">
        <f t="shared" si="7"/>
        <v>0</v>
      </c>
      <c r="BI94" s="181">
        <f t="shared" si="8"/>
        <v>0</v>
      </c>
      <c r="BJ94" s="13" t="s">
        <v>22</v>
      </c>
      <c r="BK94" s="181">
        <f t="shared" si="9"/>
        <v>0</v>
      </c>
      <c r="BL94" s="13" t="s">
        <v>22</v>
      </c>
      <c r="BM94" s="13" t="s">
        <v>294</v>
      </c>
    </row>
    <row r="95" spans="2:65" s="10" customFormat="1" ht="22.9" customHeight="1">
      <c r="B95" s="154"/>
      <c r="C95" s="155"/>
      <c r="D95" s="156" t="s">
        <v>73</v>
      </c>
      <c r="E95" s="168" t="s">
        <v>232</v>
      </c>
      <c r="F95" s="168" t="s">
        <v>233</v>
      </c>
      <c r="G95" s="155"/>
      <c r="H95" s="155"/>
      <c r="I95" s="158"/>
      <c r="J95" s="169">
        <f>BK95</f>
        <v>0</v>
      </c>
      <c r="K95" s="155"/>
      <c r="L95" s="160"/>
      <c r="M95" s="161"/>
      <c r="N95" s="162"/>
      <c r="O95" s="162"/>
      <c r="P95" s="163">
        <f>SUM(P96:P107)</f>
        <v>0</v>
      </c>
      <c r="Q95" s="162"/>
      <c r="R95" s="163">
        <f>SUM(R96:R107)</f>
        <v>0</v>
      </c>
      <c r="S95" s="162"/>
      <c r="T95" s="164">
        <f>SUM(T96:T107)</f>
        <v>0</v>
      </c>
      <c r="AR95" s="165" t="s">
        <v>146</v>
      </c>
      <c r="AT95" s="166" t="s">
        <v>73</v>
      </c>
      <c r="AU95" s="166" t="s">
        <v>22</v>
      </c>
      <c r="AY95" s="165" t="s">
        <v>129</v>
      </c>
      <c r="BK95" s="167">
        <f>SUM(BK96:BK107)</f>
        <v>0</v>
      </c>
    </row>
    <row r="96" spans="2:65" s="1" customFormat="1" ht="22.5" customHeight="1">
      <c r="B96" s="30"/>
      <c r="C96" s="170" t="s">
        <v>174</v>
      </c>
      <c r="D96" s="170" t="s">
        <v>132</v>
      </c>
      <c r="E96" s="171" t="s">
        <v>235</v>
      </c>
      <c r="F96" s="172" t="s">
        <v>236</v>
      </c>
      <c r="G96" s="173" t="s">
        <v>237</v>
      </c>
      <c r="H96" s="174">
        <v>10</v>
      </c>
      <c r="I96" s="175"/>
      <c r="J96" s="176">
        <f t="shared" ref="J96:J107" si="10">ROUND(I96*H96,2)</f>
        <v>0</v>
      </c>
      <c r="K96" s="172" t="s">
        <v>136</v>
      </c>
      <c r="L96" s="34"/>
      <c r="M96" s="177" t="s">
        <v>20</v>
      </c>
      <c r="N96" s="178" t="s">
        <v>45</v>
      </c>
      <c r="O96" s="56"/>
      <c r="P96" s="179">
        <f t="shared" ref="P96:P107" si="11">O96*H96</f>
        <v>0</v>
      </c>
      <c r="Q96" s="179">
        <v>0</v>
      </c>
      <c r="R96" s="179">
        <f t="shared" ref="R96:R107" si="12">Q96*H96</f>
        <v>0</v>
      </c>
      <c r="S96" s="179">
        <v>0</v>
      </c>
      <c r="T96" s="180">
        <f t="shared" ref="T96:T107" si="13">S96*H96</f>
        <v>0</v>
      </c>
      <c r="AR96" s="13" t="s">
        <v>22</v>
      </c>
      <c r="AT96" s="13" t="s">
        <v>132</v>
      </c>
      <c r="AU96" s="13" t="s">
        <v>83</v>
      </c>
      <c r="AY96" s="13" t="s">
        <v>129</v>
      </c>
      <c r="BE96" s="181">
        <f t="shared" ref="BE96:BE107" si="14">IF(N96="základní",J96,0)</f>
        <v>0</v>
      </c>
      <c r="BF96" s="181">
        <f t="shared" ref="BF96:BF107" si="15">IF(N96="snížená",J96,0)</f>
        <v>0</v>
      </c>
      <c r="BG96" s="181">
        <f t="shared" ref="BG96:BG107" si="16">IF(N96="zákl. přenesená",J96,0)</f>
        <v>0</v>
      </c>
      <c r="BH96" s="181">
        <f t="shared" ref="BH96:BH107" si="17">IF(N96="sníž. přenesená",J96,0)</f>
        <v>0</v>
      </c>
      <c r="BI96" s="181">
        <f t="shared" ref="BI96:BI107" si="18">IF(N96="nulová",J96,0)</f>
        <v>0</v>
      </c>
      <c r="BJ96" s="13" t="s">
        <v>22</v>
      </c>
      <c r="BK96" s="181">
        <f t="shared" ref="BK96:BK107" si="19">ROUND(I96*H96,2)</f>
        <v>0</v>
      </c>
      <c r="BL96" s="13" t="s">
        <v>22</v>
      </c>
      <c r="BM96" s="13" t="s">
        <v>238</v>
      </c>
    </row>
    <row r="97" spans="2:65" s="1" customFormat="1" ht="22.5" customHeight="1">
      <c r="B97" s="30"/>
      <c r="C97" s="170" t="s">
        <v>193</v>
      </c>
      <c r="D97" s="170" t="s">
        <v>132</v>
      </c>
      <c r="E97" s="171" t="s">
        <v>295</v>
      </c>
      <c r="F97" s="172" t="s">
        <v>296</v>
      </c>
      <c r="G97" s="173" t="s">
        <v>135</v>
      </c>
      <c r="H97" s="174">
        <v>2</v>
      </c>
      <c r="I97" s="175"/>
      <c r="J97" s="176">
        <f t="shared" si="10"/>
        <v>0</v>
      </c>
      <c r="K97" s="172" t="s">
        <v>258</v>
      </c>
      <c r="L97" s="34"/>
      <c r="M97" s="177" t="s">
        <v>20</v>
      </c>
      <c r="N97" s="178" t="s">
        <v>45</v>
      </c>
      <c r="O97" s="56"/>
      <c r="P97" s="179">
        <f t="shared" si="11"/>
        <v>0</v>
      </c>
      <c r="Q97" s="179">
        <v>0</v>
      </c>
      <c r="R97" s="179">
        <f t="shared" si="12"/>
        <v>0</v>
      </c>
      <c r="S97" s="179">
        <v>0</v>
      </c>
      <c r="T97" s="180">
        <f t="shared" si="13"/>
        <v>0</v>
      </c>
      <c r="AR97" s="13" t="s">
        <v>22</v>
      </c>
      <c r="AT97" s="13" t="s">
        <v>132</v>
      </c>
      <c r="AU97" s="13" t="s">
        <v>83</v>
      </c>
      <c r="AY97" s="13" t="s">
        <v>129</v>
      </c>
      <c r="BE97" s="181">
        <f t="shared" si="14"/>
        <v>0</v>
      </c>
      <c r="BF97" s="181">
        <f t="shared" si="15"/>
        <v>0</v>
      </c>
      <c r="BG97" s="181">
        <f t="shared" si="16"/>
        <v>0</v>
      </c>
      <c r="BH97" s="181">
        <f t="shared" si="17"/>
        <v>0</v>
      </c>
      <c r="BI97" s="181">
        <f t="shared" si="18"/>
        <v>0</v>
      </c>
      <c r="BJ97" s="13" t="s">
        <v>22</v>
      </c>
      <c r="BK97" s="181">
        <f t="shared" si="19"/>
        <v>0</v>
      </c>
      <c r="BL97" s="13" t="s">
        <v>22</v>
      </c>
      <c r="BM97" s="13" t="s">
        <v>297</v>
      </c>
    </row>
    <row r="98" spans="2:65" s="1" customFormat="1" ht="22.5" customHeight="1">
      <c r="B98" s="30"/>
      <c r="C98" s="170" t="s">
        <v>197</v>
      </c>
      <c r="D98" s="170" t="s">
        <v>132</v>
      </c>
      <c r="E98" s="171" t="s">
        <v>298</v>
      </c>
      <c r="F98" s="172" t="s">
        <v>299</v>
      </c>
      <c r="G98" s="173" t="s">
        <v>135</v>
      </c>
      <c r="H98" s="174">
        <v>2</v>
      </c>
      <c r="I98" s="175"/>
      <c r="J98" s="176">
        <f t="shared" si="10"/>
        <v>0</v>
      </c>
      <c r="K98" s="172" t="s">
        <v>258</v>
      </c>
      <c r="L98" s="34"/>
      <c r="M98" s="177" t="s">
        <v>20</v>
      </c>
      <c r="N98" s="178" t="s">
        <v>45</v>
      </c>
      <c r="O98" s="56"/>
      <c r="P98" s="179">
        <f t="shared" si="11"/>
        <v>0</v>
      </c>
      <c r="Q98" s="179">
        <v>0</v>
      </c>
      <c r="R98" s="179">
        <f t="shared" si="12"/>
        <v>0</v>
      </c>
      <c r="S98" s="179">
        <v>0</v>
      </c>
      <c r="T98" s="180">
        <f t="shared" si="13"/>
        <v>0</v>
      </c>
      <c r="AR98" s="13" t="s">
        <v>22</v>
      </c>
      <c r="AT98" s="13" t="s">
        <v>132</v>
      </c>
      <c r="AU98" s="13" t="s">
        <v>83</v>
      </c>
      <c r="AY98" s="13" t="s">
        <v>129</v>
      </c>
      <c r="BE98" s="181">
        <f t="shared" si="14"/>
        <v>0</v>
      </c>
      <c r="BF98" s="181">
        <f t="shared" si="15"/>
        <v>0</v>
      </c>
      <c r="BG98" s="181">
        <f t="shared" si="16"/>
        <v>0</v>
      </c>
      <c r="BH98" s="181">
        <f t="shared" si="17"/>
        <v>0</v>
      </c>
      <c r="BI98" s="181">
        <f t="shared" si="18"/>
        <v>0</v>
      </c>
      <c r="BJ98" s="13" t="s">
        <v>22</v>
      </c>
      <c r="BK98" s="181">
        <f t="shared" si="19"/>
        <v>0</v>
      </c>
      <c r="BL98" s="13" t="s">
        <v>22</v>
      </c>
      <c r="BM98" s="13" t="s">
        <v>300</v>
      </c>
    </row>
    <row r="99" spans="2:65" s="1" customFormat="1" ht="22.5" customHeight="1">
      <c r="B99" s="30"/>
      <c r="C99" s="170" t="s">
        <v>7</v>
      </c>
      <c r="D99" s="170" t="s">
        <v>132</v>
      </c>
      <c r="E99" s="171" t="s">
        <v>301</v>
      </c>
      <c r="F99" s="172" t="s">
        <v>302</v>
      </c>
      <c r="G99" s="173" t="s">
        <v>135</v>
      </c>
      <c r="H99" s="174">
        <v>1</v>
      </c>
      <c r="I99" s="175"/>
      <c r="J99" s="176">
        <f t="shared" si="10"/>
        <v>0</v>
      </c>
      <c r="K99" s="172" t="s">
        <v>258</v>
      </c>
      <c r="L99" s="34"/>
      <c r="M99" s="177" t="s">
        <v>20</v>
      </c>
      <c r="N99" s="178" t="s">
        <v>45</v>
      </c>
      <c r="O99" s="56"/>
      <c r="P99" s="179">
        <f t="shared" si="11"/>
        <v>0</v>
      </c>
      <c r="Q99" s="179">
        <v>0</v>
      </c>
      <c r="R99" s="179">
        <f t="shared" si="12"/>
        <v>0</v>
      </c>
      <c r="S99" s="179">
        <v>0</v>
      </c>
      <c r="T99" s="180">
        <f t="shared" si="13"/>
        <v>0</v>
      </c>
      <c r="AR99" s="13" t="s">
        <v>22</v>
      </c>
      <c r="AT99" s="13" t="s">
        <v>132</v>
      </c>
      <c r="AU99" s="13" t="s">
        <v>83</v>
      </c>
      <c r="AY99" s="13" t="s">
        <v>129</v>
      </c>
      <c r="BE99" s="181">
        <f t="shared" si="14"/>
        <v>0</v>
      </c>
      <c r="BF99" s="181">
        <f t="shared" si="15"/>
        <v>0</v>
      </c>
      <c r="BG99" s="181">
        <f t="shared" si="16"/>
        <v>0</v>
      </c>
      <c r="BH99" s="181">
        <f t="shared" si="17"/>
        <v>0</v>
      </c>
      <c r="BI99" s="181">
        <f t="shared" si="18"/>
        <v>0</v>
      </c>
      <c r="BJ99" s="13" t="s">
        <v>22</v>
      </c>
      <c r="BK99" s="181">
        <f t="shared" si="19"/>
        <v>0</v>
      </c>
      <c r="BL99" s="13" t="s">
        <v>22</v>
      </c>
      <c r="BM99" s="13" t="s">
        <v>303</v>
      </c>
    </row>
    <row r="100" spans="2:65" s="1" customFormat="1" ht="22.5" customHeight="1">
      <c r="B100" s="30"/>
      <c r="C100" s="170" t="s">
        <v>216</v>
      </c>
      <c r="D100" s="170" t="s">
        <v>132</v>
      </c>
      <c r="E100" s="171" t="s">
        <v>304</v>
      </c>
      <c r="F100" s="172" t="s">
        <v>305</v>
      </c>
      <c r="G100" s="173" t="s">
        <v>135</v>
      </c>
      <c r="H100" s="174">
        <v>2</v>
      </c>
      <c r="I100" s="175"/>
      <c r="J100" s="176">
        <f t="shared" si="10"/>
        <v>0</v>
      </c>
      <c r="K100" s="172" t="s">
        <v>258</v>
      </c>
      <c r="L100" s="34"/>
      <c r="M100" s="177" t="s">
        <v>20</v>
      </c>
      <c r="N100" s="178" t="s">
        <v>45</v>
      </c>
      <c r="O100" s="56"/>
      <c r="P100" s="179">
        <f t="shared" si="11"/>
        <v>0</v>
      </c>
      <c r="Q100" s="179">
        <v>0</v>
      </c>
      <c r="R100" s="179">
        <f t="shared" si="12"/>
        <v>0</v>
      </c>
      <c r="S100" s="179">
        <v>0</v>
      </c>
      <c r="T100" s="180">
        <f t="shared" si="13"/>
        <v>0</v>
      </c>
      <c r="AR100" s="13" t="s">
        <v>22</v>
      </c>
      <c r="AT100" s="13" t="s">
        <v>132</v>
      </c>
      <c r="AU100" s="13" t="s">
        <v>83</v>
      </c>
      <c r="AY100" s="13" t="s">
        <v>129</v>
      </c>
      <c r="BE100" s="181">
        <f t="shared" si="14"/>
        <v>0</v>
      </c>
      <c r="BF100" s="181">
        <f t="shared" si="15"/>
        <v>0</v>
      </c>
      <c r="BG100" s="181">
        <f t="shared" si="16"/>
        <v>0</v>
      </c>
      <c r="BH100" s="181">
        <f t="shared" si="17"/>
        <v>0</v>
      </c>
      <c r="BI100" s="181">
        <f t="shared" si="18"/>
        <v>0</v>
      </c>
      <c r="BJ100" s="13" t="s">
        <v>22</v>
      </c>
      <c r="BK100" s="181">
        <f t="shared" si="19"/>
        <v>0</v>
      </c>
      <c r="BL100" s="13" t="s">
        <v>22</v>
      </c>
      <c r="BM100" s="13" t="s">
        <v>306</v>
      </c>
    </row>
    <row r="101" spans="2:65" s="1" customFormat="1" ht="22.5" customHeight="1">
      <c r="B101" s="30"/>
      <c r="C101" s="170" t="s">
        <v>220</v>
      </c>
      <c r="D101" s="170" t="s">
        <v>132</v>
      </c>
      <c r="E101" s="171" t="s">
        <v>307</v>
      </c>
      <c r="F101" s="172" t="s">
        <v>308</v>
      </c>
      <c r="G101" s="173" t="s">
        <v>135</v>
      </c>
      <c r="H101" s="174">
        <v>1</v>
      </c>
      <c r="I101" s="175"/>
      <c r="J101" s="176">
        <f t="shared" si="10"/>
        <v>0</v>
      </c>
      <c r="K101" s="172" t="s">
        <v>258</v>
      </c>
      <c r="L101" s="34"/>
      <c r="M101" s="177" t="s">
        <v>20</v>
      </c>
      <c r="N101" s="178" t="s">
        <v>45</v>
      </c>
      <c r="O101" s="56"/>
      <c r="P101" s="179">
        <f t="shared" si="11"/>
        <v>0</v>
      </c>
      <c r="Q101" s="179">
        <v>0</v>
      </c>
      <c r="R101" s="179">
        <f t="shared" si="12"/>
        <v>0</v>
      </c>
      <c r="S101" s="179">
        <v>0</v>
      </c>
      <c r="T101" s="180">
        <f t="shared" si="13"/>
        <v>0</v>
      </c>
      <c r="AR101" s="13" t="s">
        <v>22</v>
      </c>
      <c r="AT101" s="13" t="s">
        <v>132</v>
      </c>
      <c r="AU101" s="13" t="s">
        <v>83</v>
      </c>
      <c r="AY101" s="13" t="s">
        <v>129</v>
      </c>
      <c r="BE101" s="181">
        <f t="shared" si="14"/>
        <v>0</v>
      </c>
      <c r="BF101" s="181">
        <f t="shared" si="15"/>
        <v>0</v>
      </c>
      <c r="BG101" s="181">
        <f t="shared" si="16"/>
        <v>0</v>
      </c>
      <c r="BH101" s="181">
        <f t="shared" si="17"/>
        <v>0</v>
      </c>
      <c r="BI101" s="181">
        <f t="shared" si="18"/>
        <v>0</v>
      </c>
      <c r="BJ101" s="13" t="s">
        <v>22</v>
      </c>
      <c r="BK101" s="181">
        <f t="shared" si="19"/>
        <v>0</v>
      </c>
      <c r="BL101" s="13" t="s">
        <v>22</v>
      </c>
      <c r="BM101" s="13" t="s">
        <v>309</v>
      </c>
    </row>
    <row r="102" spans="2:65" s="1" customFormat="1" ht="22.5" customHeight="1">
      <c r="B102" s="30"/>
      <c r="C102" s="170" t="s">
        <v>201</v>
      </c>
      <c r="D102" s="170" t="s">
        <v>132</v>
      </c>
      <c r="E102" s="171" t="s">
        <v>310</v>
      </c>
      <c r="F102" s="172" t="s">
        <v>311</v>
      </c>
      <c r="G102" s="173" t="s">
        <v>135</v>
      </c>
      <c r="H102" s="174">
        <v>2</v>
      </c>
      <c r="I102" s="175"/>
      <c r="J102" s="176">
        <f t="shared" si="10"/>
        <v>0</v>
      </c>
      <c r="K102" s="172" t="s">
        <v>258</v>
      </c>
      <c r="L102" s="34"/>
      <c r="M102" s="177" t="s">
        <v>20</v>
      </c>
      <c r="N102" s="178" t="s">
        <v>45</v>
      </c>
      <c r="O102" s="56"/>
      <c r="P102" s="179">
        <f t="shared" si="11"/>
        <v>0</v>
      </c>
      <c r="Q102" s="179">
        <v>0</v>
      </c>
      <c r="R102" s="179">
        <f t="shared" si="12"/>
        <v>0</v>
      </c>
      <c r="S102" s="179">
        <v>0</v>
      </c>
      <c r="T102" s="180">
        <f t="shared" si="13"/>
        <v>0</v>
      </c>
      <c r="AR102" s="13" t="s">
        <v>22</v>
      </c>
      <c r="AT102" s="13" t="s">
        <v>132</v>
      </c>
      <c r="AU102" s="13" t="s">
        <v>83</v>
      </c>
      <c r="AY102" s="13" t="s">
        <v>129</v>
      </c>
      <c r="BE102" s="181">
        <f t="shared" si="14"/>
        <v>0</v>
      </c>
      <c r="BF102" s="181">
        <f t="shared" si="15"/>
        <v>0</v>
      </c>
      <c r="BG102" s="181">
        <f t="shared" si="16"/>
        <v>0</v>
      </c>
      <c r="BH102" s="181">
        <f t="shared" si="17"/>
        <v>0</v>
      </c>
      <c r="BI102" s="181">
        <f t="shared" si="18"/>
        <v>0</v>
      </c>
      <c r="BJ102" s="13" t="s">
        <v>22</v>
      </c>
      <c r="BK102" s="181">
        <f t="shared" si="19"/>
        <v>0</v>
      </c>
      <c r="BL102" s="13" t="s">
        <v>22</v>
      </c>
      <c r="BM102" s="13" t="s">
        <v>312</v>
      </c>
    </row>
    <row r="103" spans="2:65" s="1" customFormat="1" ht="45" customHeight="1">
      <c r="B103" s="30"/>
      <c r="C103" s="170" t="s">
        <v>205</v>
      </c>
      <c r="D103" s="170" t="s">
        <v>132</v>
      </c>
      <c r="E103" s="171" t="s">
        <v>313</v>
      </c>
      <c r="F103" s="172" t="s">
        <v>314</v>
      </c>
      <c r="G103" s="173" t="s">
        <v>135</v>
      </c>
      <c r="H103" s="174">
        <v>1</v>
      </c>
      <c r="I103" s="175"/>
      <c r="J103" s="176">
        <f t="shared" si="10"/>
        <v>0</v>
      </c>
      <c r="K103" s="172" t="s">
        <v>258</v>
      </c>
      <c r="L103" s="34"/>
      <c r="M103" s="177" t="s">
        <v>20</v>
      </c>
      <c r="N103" s="178" t="s">
        <v>45</v>
      </c>
      <c r="O103" s="56"/>
      <c r="P103" s="179">
        <f t="shared" si="11"/>
        <v>0</v>
      </c>
      <c r="Q103" s="179">
        <v>0</v>
      </c>
      <c r="R103" s="179">
        <f t="shared" si="12"/>
        <v>0</v>
      </c>
      <c r="S103" s="179">
        <v>0</v>
      </c>
      <c r="T103" s="180">
        <f t="shared" si="13"/>
        <v>0</v>
      </c>
      <c r="AR103" s="13" t="s">
        <v>22</v>
      </c>
      <c r="AT103" s="13" t="s">
        <v>132</v>
      </c>
      <c r="AU103" s="13" t="s">
        <v>83</v>
      </c>
      <c r="AY103" s="13" t="s">
        <v>129</v>
      </c>
      <c r="BE103" s="181">
        <f t="shared" si="14"/>
        <v>0</v>
      </c>
      <c r="BF103" s="181">
        <f t="shared" si="15"/>
        <v>0</v>
      </c>
      <c r="BG103" s="181">
        <f t="shared" si="16"/>
        <v>0</v>
      </c>
      <c r="BH103" s="181">
        <f t="shared" si="17"/>
        <v>0</v>
      </c>
      <c r="BI103" s="181">
        <f t="shared" si="18"/>
        <v>0</v>
      </c>
      <c r="BJ103" s="13" t="s">
        <v>22</v>
      </c>
      <c r="BK103" s="181">
        <f t="shared" si="19"/>
        <v>0</v>
      </c>
      <c r="BL103" s="13" t="s">
        <v>22</v>
      </c>
      <c r="BM103" s="13" t="s">
        <v>315</v>
      </c>
    </row>
    <row r="104" spans="2:65" s="1" customFormat="1" ht="22.5" customHeight="1">
      <c r="B104" s="30"/>
      <c r="C104" s="170" t="s">
        <v>209</v>
      </c>
      <c r="D104" s="170" t="s">
        <v>132</v>
      </c>
      <c r="E104" s="171" t="s">
        <v>316</v>
      </c>
      <c r="F104" s="172" t="s">
        <v>317</v>
      </c>
      <c r="G104" s="173" t="s">
        <v>135</v>
      </c>
      <c r="H104" s="174">
        <v>8</v>
      </c>
      <c r="I104" s="175"/>
      <c r="J104" s="176">
        <f t="shared" si="10"/>
        <v>0</v>
      </c>
      <c r="K104" s="172" t="s">
        <v>258</v>
      </c>
      <c r="L104" s="34"/>
      <c r="M104" s="177" t="s">
        <v>20</v>
      </c>
      <c r="N104" s="178" t="s">
        <v>45</v>
      </c>
      <c r="O104" s="56"/>
      <c r="P104" s="179">
        <f t="shared" si="11"/>
        <v>0</v>
      </c>
      <c r="Q104" s="179">
        <v>0</v>
      </c>
      <c r="R104" s="179">
        <f t="shared" si="12"/>
        <v>0</v>
      </c>
      <c r="S104" s="179">
        <v>0</v>
      </c>
      <c r="T104" s="180">
        <f t="shared" si="13"/>
        <v>0</v>
      </c>
      <c r="AR104" s="13" t="s">
        <v>22</v>
      </c>
      <c r="AT104" s="13" t="s">
        <v>132</v>
      </c>
      <c r="AU104" s="13" t="s">
        <v>83</v>
      </c>
      <c r="AY104" s="13" t="s">
        <v>129</v>
      </c>
      <c r="BE104" s="181">
        <f t="shared" si="14"/>
        <v>0</v>
      </c>
      <c r="BF104" s="181">
        <f t="shared" si="15"/>
        <v>0</v>
      </c>
      <c r="BG104" s="181">
        <f t="shared" si="16"/>
        <v>0</v>
      </c>
      <c r="BH104" s="181">
        <f t="shared" si="17"/>
        <v>0</v>
      </c>
      <c r="BI104" s="181">
        <f t="shared" si="18"/>
        <v>0</v>
      </c>
      <c r="BJ104" s="13" t="s">
        <v>22</v>
      </c>
      <c r="BK104" s="181">
        <f t="shared" si="19"/>
        <v>0</v>
      </c>
      <c r="BL104" s="13" t="s">
        <v>22</v>
      </c>
      <c r="BM104" s="13" t="s">
        <v>318</v>
      </c>
    </row>
    <row r="105" spans="2:65" s="1" customFormat="1" ht="22.5" customHeight="1">
      <c r="B105" s="30"/>
      <c r="C105" s="170" t="s">
        <v>178</v>
      </c>
      <c r="D105" s="170" t="s">
        <v>132</v>
      </c>
      <c r="E105" s="171" t="s">
        <v>240</v>
      </c>
      <c r="F105" s="172" t="s">
        <v>241</v>
      </c>
      <c r="G105" s="173" t="s">
        <v>237</v>
      </c>
      <c r="H105" s="174">
        <v>10</v>
      </c>
      <c r="I105" s="175"/>
      <c r="J105" s="176">
        <f t="shared" si="10"/>
        <v>0</v>
      </c>
      <c r="K105" s="172" t="s">
        <v>136</v>
      </c>
      <c r="L105" s="34"/>
      <c r="M105" s="177" t="s">
        <v>20</v>
      </c>
      <c r="N105" s="178" t="s">
        <v>45</v>
      </c>
      <c r="O105" s="56"/>
      <c r="P105" s="179">
        <f t="shared" si="11"/>
        <v>0</v>
      </c>
      <c r="Q105" s="179">
        <v>0</v>
      </c>
      <c r="R105" s="179">
        <f t="shared" si="12"/>
        <v>0</v>
      </c>
      <c r="S105" s="179">
        <v>0</v>
      </c>
      <c r="T105" s="180">
        <f t="shared" si="13"/>
        <v>0</v>
      </c>
      <c r="AR105" s="13" t="s">
        <v>22</v>
      </c>
      <c r="AT105" s="13" t="s">
        <v>132</v>
      </c>
      <c r="AU105" s="13" t="s">
        <v>83</v>
      </c>
      <c r="AY105" s="13" t="s">
        <v>129</v>
      </c>
      <c r="BE105" s="181">
        <f t="shared" si="14"/>
        <v>0</v>
      </c>
      <c r="BF105" s="181">
        <f t="shared" si="15"/>
        <v>0</v>
      </c>
      <c r="BG105" s="181">
        <f t="shared" si="16"/>
        <v>0</v>
      </c>
      <c r="BH105" s="181">
        <f t="shared" si="17"/>
        <v>0</v>
      </c>
      <c r="BI105" s="181">
        <f t="shared" si="18"/>
        <v>0</v>
      </c>
      <c r="BJ105" s="13" t="s">
        <v>22</v>
      </c>
      <c r="BK105" s="181">
        <f t="shared" si="19"/>
        <v>0</v>
      </c>
      <c r="BL105" s="13" t="s">
        <v>22</v>
      </c>
      <c r="BM105" s="13" t="s">
        <v>242</v>
      </c>
    </row>
    <row r="106" spans="2:65" s="1" customFormat="1" ht="16.5" customHeight="1">
      <c r="B106" s="30"/>
      <c r="C106" s="170" t="s">
        <v>182</v>
      </c>
      <c r="D106" s="170" t="s">
        <v>132</v>
      </c>
      <c r="E106" s="171" t="s">
        <v>244</v>
      </c>
      <c r="F106" s="172" t="s">
        <v>245</v>
      </c>
      <c r="G106" s="173" t="s">
        <v>237</v>
      </c>
      <c r="H106" s="174">
        <v>10</v>
      </c>
      <c r="I106" s="175"/>
      <c r="J106" s="176">
        <f t="shared" si="10"/>
        <v>0</v>
      </c>
      <c r="K106" s="172" t="s">
        <v>136</v>
      </c>
      <c r="L106" s="34"/>
      <c r="M106" s="177" t="s">
        <v>20</v>
      </c>
      <c r="N106" s="178" t="s">
        <v>45</v>
      </c>
      <c r="O106" s="56"/>
      <c r="P106" s="179">
        <f t="shared" si="11"/>
        <v>0</v>
      </c>
      <c r="Q106" s="179">
        <v>0</v>
      </c>
      <c r="R106" s="179">
        <f t="shared" si="12"/>
        <v>0</v>
      </c>
      <c r="S106" s="179">
        <v>0</v>
      </c>
      <c r="T106" s="180">
        <f t="shared" si="13"/>
        <v>0</v>
      </c>
      <c r="AR106" s="13" t="s">
        <v>22</v>
      </c>
      <c r="AT106" s="13" t="s">
        <v>132</v>
      </c>
      <c r="AU106" s="13" t="s">
        <v>83</v>
      </c>
      <c r="AY106" s="13" t="s">
        <v>129</v>
      </c>
      <c r="BE106" s="181">
        <f t="shared" si="14"/>
        <v>0</v>
      </c>
      <c r="BF106" s="181">
        <f t="shared" si="15"/>
        <v>0</v>
      </c>
      <c r="BG106" s="181">
        <f t="shared" si="16"/>
        <v>0</v>
      </c>
      <c r="BH106" s="181">
        <f t="shared" si="17"/>
        <v>0</v>
      </c>
      <c r="BI106" s="181">
        <f t="shared" si="18"/>
        <v>0</v>
      </c>
      <c r="BJ106" s="13" t="s">
        <v>22</v>
      </c>
      <c r="BK106" s="181">
        <f t="shared" si="19"/>
        <v>0</v>
      </c>
      <c r="BL106" s="13" t="s">
        <v>22</v>
      </c>
      <c r="BM106" s="13" t="s">
        <v>246</v>
      </c>
    </row>
    <row r="107" spans="2:65" s="1" customFormat="1" ht="22.5" customHeight="1">
      <c r="B107" s="30"/>
      <c r="C107" s="170" t="s">
        <v>8</v>
      </c>
      <c r="D107" s="170" t="s">
        <v>132</v>
      </c>
      <c r="E107" s="171" t="s">
        <v>261</v>
      </c>
      <c r="F107" s="172" t="s">
        <v>262</v>
      </c>
      <c r="G107" s="173" t="s">
        <v>237</v>
      </c>
      <c r="H107" s="174">
        <v>10</v>
      </c>
      <c r="I107" s="175"/>
      <c r="J107" s="176">
        <f t="shared" si="10"/>
        <v>0</v>
      </c>
      <c r="K107" s="172" t="s">
        <v>136</v>
      </c>
      <c r="L107" s="34"/>
      <c r="M107" s="192" t="s">
        <v>20</v>
      </c>
      <c r="N107" s="193" t="s">
        <v>45</v>
      </c>
      <c r="O107" s="194"/>
      <c r="P107" s="195">
        <f t="shared" si="11"/>
        <v>0</v>
      </c>
      <c r="Q107" s="195">
        <v>0</v>
      </c>
      <c r="R107" s="195">
        <f t="shared" si="12"/>
        <v>0</v>
      </c>
      <c r="S107" s="195">
        <v>0</v>
      </c>
      <c r="T107" s="196">
        <f t="shared" si="13"/>
        <v>0</v>
      </c>
      <c r="AR107" s="13" t="s">
        <v>22</v>
      </c>
      <c r="AT107" s="13" t="s">
        <v>132</v>
      </c>
      <c r="AU107" s="13" t="s">
        <v>83</v>
      </c>
      <c r="AY107" s="13" t="s">
        <v>129</v>
      </c>
      <c r="BE107" s="181">
        <f t="shared" si="14"/>
        <v>0</v>
      </c>
      <c r="BF107" s="181">
        <f t="shared" si="15"/>
        <v>0</v>
      </c>
      <c r="BG107" s="181">
        <f t="shared" si="16"/>
        <v>0</v>
      </c>
      <c r="BH107" s="181">
        <f t="shared" si="17"/>
        <v>0</v>
      </c>
      <c r="BI107" s="181">
        <f t="shared" si="18"/>
        <v>0</v>
      </c>
      <c r="BJ107" s="13" t="s">
        <v>22</v>
      </c>
      <c r="BK107" s="181">
        <f t="shared" si="19"/>
        <v>0</v>
      </c>
      <c r="BL107" s="13" t="s">
        <v>22</v>
      </c>
      <c r="BM107" s="13" t="s">
        <v>263</v>
      </c>
    </row>
    <row r="108" spans="2:65" s="1" customFormat="1" ht="6.95" customHeight="1">
      <c r="B108" s="42"/>
      <c r="C108" s="43"/>
      <c r="D108" s="43"/>
      <c r="E108" s="43"/>
      <c r="F108" s="43"/>
      <c r="G108" s="43"/>
      <c r="H108" s="43"/>
      <c r="I108" s="121"/>
      <c r="J108" s="43"/>
      <c r="K108" s="43"/>
      <c r="L108" s="34"/>
    </row>
  </sheetData>
  <sheetProtection algorithmName="SHA-512" hashValue="NnZHkcXFSguvFp/wOn9kMJcK4aoxkZS4W8Hvnhyfny/7bUk1dQHiQqOB5Bhu4u4F/sBse75vBkyaLiE12XRexQ==" saltValue="XkqykVLhA58dCxCLJQiOwmBkINlhEhRBflHHcB9TAu7JuY4i7a1onx3BDKqYbYYD/LNEFo15nOwvWMV23Nnydw==" spinCount="100000" sheet="1" objects="1" scenarios="1" formatColumns="0" formatRows="0" autoFilter="0"/>
  <autoFilter ref="C81:K10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9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3" t="s">
        <v>89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102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8" t="str">
        <f>'Rekapitulace stavby'!K6</f>
        <v>Oprava zab. zař. na trati Olomouc Nová ulice – Olomouc Řepčín</v>
      </c>
      <c r="F7" s="319"/>
      <c r="G7" s="319"/>
      <c r="H7" s="319"/>
      <c r="L7" s="16"/>
    </row>
    <row r="8" spans="2:46" s="1" customFormat="1" ht="12" customHeight="1">
      <c r="B8" s="34"/>
      <c r="D8" s="98" t="s">
        <v>103</v>
      </c>
      <c r="I8" s="99"/>
      <c r="L8" s="34"/>
    </row>
    <row r="9" spans="2:46" s="1" customFormat="1" ht="36.950000000000003" customHeight="1">
      <c r="B9" s="34"/>
      <c r="E9" s="320" t="s">
        <v>319</v>
      </c>
      <c r="F9" s="321"/>
      <c r="G9" s="321"/>
      <c r="H9" s="321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19</v>
      </c>
      <c r="F11" s="13" t="s">
        <v>20</v>
      </c>
      <c r="I11" s="100" t="s">
        <v>21</v>
      </c>
      <c r="J11" s="13" t="s">
        <v>20</v>
      </c>
      <c r="L11" s="34"/>
    </row>
    <row r="12" spans="2:46" s="1" customFormat="1" ht="12" customHeight="1">
      <c r="B12" s="34"/>
      <c r="D12" s="98" t="s">
        <v>23</v>
      </c>
      <c r="F12" s="13" t="s">
        <v>24</v>
      </c>
      <c r="I12" s="100" t="s">
        <v>25</v>
      </c>
      <c r="J12" s="101">
        <f>'Rekapitulace stavby'!AN8</f>
        <v>0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28</v>
      </c>
      <c r="I14" s="100" t="s">
        <v>29</v>
      </c>
      <c r="J14" s="13" t="s">
        <v>20</v>
      </c>
      <c r="L14" s="34"/>
    </row>
    <row r="15" spans="2:46" s="1" customFormat="1" ht="18" customHeight="1">
      <c r="B15" s="34"/>
      <c r="E15" s="13" t="s">
        <v>30</v>
      </c>
      <c r="I15" s="100" t="s">
        <v>31</v>
      </c>
      <c r="J15" s="13" t="s">
        <v>20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32</v>
      </c>
      <c r="I17" s="100" t="s">
        <v>29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22" t="str">
        <f>'Rekapitulace stavby'!E14</f>
        <v>Vyplň údaj</v>
      </c>
      <c r="F18" s="323"/>
      <c r="G18" s="323"/>
      <c r="H18" s="323"/>
      <c r="I18" s="100" t="s">
        <v>31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34</v>
      </c>
      <c r="I20" s="100" t="s">
        <v>29</v>
      </c>
      <c r="J20" s="13" t="s">
        <v>20</v>
      </c>
      <c r="L20" s="34"/>
    </row>
    <row r="21" spans="2:12" s="1" customFormat="1" ht="18" customHeight="1">
      <c r="B21" s="34"/>
      <c r="E21" s="13" t="s">
        <v>35</v>
      </c>
      <c r="I21" s="100" t="s">
        <v>31</v>
      </c>
      <c r="J21" s="13" t="s">
        <v>20</v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37</v>
      </c>
      <c r="I23" s="100" t="s">
        <v>29</v>
      </c>
      <c r="J23" s="13" t="s">
        <v>20</v>
      </c>
      <c r="L23" s="34"/>
    </row>
    <row r="24" spans="2:12" s="1" customFormat="1" ht="18" customHeight="1">
      <c r="B24" s="34"/>
      <c r="E24" s="13" t="s">
        <v>105</v>
      </c>
      <c r="I24" s="100" t="s">
        <v>31</v>
      </c>
      <c r="J24" s="13" t="s">
        <v>20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38</v>
      </c>
      <c r="I26" s="99"/>
      <c r="L26" s="34"/>
    </row>
    <row r="27" spans="2:12" s="6" customFormat="1" ht="22.5" customHeight="1">
      <c r="B27" s="102"/>
      <c r="E27" s="324" t="s">
        <v>106</v>
      </c>
      <c r="F27" s="324"/>
      <c r="G27" s="324"/>
      <c r="H27" s="324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40</v>
      </c>
      <c r="I30" s="99"/>
      <c r="J30" s="106">
        <f>ROUND(J82,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42</v>
      </c>
      <c r="I32" s="108" t="s">
        <v>41</v>
      </c>
      <c r="J32" s="107" t="s">
        <v>43</v>
      </c>
      <c r="L32" s="34"/>
    </row>
    <row r="33" spans="2:12" s="1" customFormat="1" ht="14.45" customHeight="1">
      <c r="B33" s="34"/>
      <c r="D33" s="98" t="s">
        <v>44</v>
      </c>
      <c r="E33" s="98" t="s">
        <v>45</v>
      </c>
      <c r="F33" s="109">
        <f>ROUND((SUM(BE82:BE118)),  2)</f>
        <v>0</v>
      </c>
      <c r="I33" s="110">
        <v>0.21</v>
      </c>
      <c r="J33" s="109">
        <f>ROUND(((SUM(BE82:BE118))*I33),  2)</f>
        <v>0</v>
      </c>
      <c r="L33" s="34"/>
    </row>
    <row r="34" spans="2:12" s="1" customFormat="1" ht="14.45" customHeight="1">
      <c r="B34" s="34"/>
      <c r="E34" s="98" t="s">
        <v>46</v>
      </c>
      <c r="F34" s="109">
        <f>ROUND((SUM(BF82:BF118)),  2)</f>
        <v>0</v>
      </c>
      <c r="I34" s="110">
        <v>0.15</v>
      </c>
      <c r="J34" s="109">
        <f>ROUND(((SUM(BF82:BF118))*I34),  2)</f>
        <v>0</v>
      </c>
      <c r="L34" s="34"/>
    </row>
    <row r="35" spans="2:12" s="1" customFormat="1" ht="14.45" hidden="1" customHeight="1">
      <c r="B35" s="34"/>
      <c r="E35" s="98" t="s">
        <v>47</v>
      </c>
      <c r="F35" s="109">
        <f>ROUND((SUM(BG82:BG118)),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48</v>
      </c>
      <c r="F36" s="109">
        <f>ROUND((SUM(BH82:BH118)),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49</v>
      </c>
      <c r="F37" s="109">
        <f>ROUND((SUM(BI82:BI118)),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50</v>
      </c>
      <c r="E39" s="113"/>
      <c r="F39" s="113"/>
      <c r="G39" s="114" t="s">
        <v>51</v>
      </c>
      <c r="H39" s="115" t="s">
        <v>52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107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5" t="str">
        <f>E7</f>
        <v>Oprava zab. zař. na trati Olomouc Nová ulice – Olomouc Řepčín</v>
      </c>
      <c r="F48" s="326"/>
      <c r="G48" s="326"/>
      <c r="H48" s="326"/>
      <c r="I48" s="99"/>
      <c r="J48" s="31"/>
      <c r="K48" s="31"/>
      <c r="L48" s="34"/>
    </row>
    <row r="49" spans="2:47" s="1" customFormat="1" ht="12" customHeight="1">
      <c r="B49" s="30"/>
      <c r="C49" s="25" t="s">
        <v>103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8" t="str">
        <f>E9</f>
        <v>PS 03 - Oprava SZZ Olomouc Nová ulice</v>
      </c>
      <c r="F50" s="297"/>
      <c r="G50" s="297"/>
      <c r="H50" s="297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23</v>
      </c>
      <c r="D52" s="31"/>
      <c r="E52" s="31"/>
      <c r="F52" s="23" t="str">
        <f>F12</f>
        <v>Olomouc</v>
      </c>
      <c r="G52" s="31"/>
      <c r="H52" s="31"/>
      <c r="I52" s="100" t="s">
        <v>25</v>
      </c>
      <c r="J52" s="51">
        <f>IF(J12="","",J12)</f>
        <v>0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28</v>
      </c>
      <c r="D54" s="31"/>
      <c r="E54" s="31"/>
      <c r="F54" s="23" t="str">
        <f>E15</f>
        <v>Správa železniční dopravní cesty, s.o. - OŘ Olc</v>
      </c>
      <c r="G54" s="31"/>
      <c r="H54" s="31"/>
      <c r="I54" s="100" t="s">
        <v>34</v>
      </c>
      <c r="J54" s="28" t="str">
        <f>E21</f>
        <v>SB projekt s.r.o.</v>
      </c>
      <c r="K54" s="31"/>
      <c r="L54" s="34"/>
    </row>
    <row r="55" spans="2:47" s="1" customFormat="1" ht="24.95" customHeight="1">
      <c r="B55" s="30"/>
      <c r="C55" s="25" t="s">
        <v>32</v>
      </c>
      <c r="D55" s="31"/>
      <c r="E55" s="31"/>
      <c r="F55" s="23" t="str">
        <f>IF(E18="","",E18)</f>
        <v>Vyplň údaj</v>
      </c>
      <c r="G55" s="31"/>
      <c r="H55" s="31"/>
      <c r="I55" s="100" t="s">
        <v>37</v>
      </c>
      <c r="J55" s="28" t="str">
        <f>E24</f>
        <v>Ing. Petr Szabo, SB projekt s.r.o.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108</v>
      </c>
      <c r="D57" s="126"/>
      <c r="E57" s="126"/>
      <c r="F57" s="126"/>
      <c r="G57" s="126"/>
      <c r="H57" s="126"/>
      <c r="I57" s="127"/>
      <c r="J57" s="128" t="s">
        <v>109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72</v>
      </c>
      <c r="D59" s="31"/>
      <c r="E59" s="31"/>
      <c r="F59" s="31"/>
      <c r="G59" s="31"/>
      <c r="H59" s="31"/>
      <c r="I59" s="99"/>
      <c r="J59" s="69">
        <f>J82</f>
        <v>0</v>
      </c>
      <c r="K59" s="31"/>
      <c r="L59" s="34"/>
      <c r="AU59" s="13" t="s">
        <v>110</v>
      </c>
    </row>
    <row r="60" spans="2:47" s="7" customFormat="1" ht="24.95" customHeight="1">
      <c r="B60" s="130"/>
      <c r="C60" s="131"/>
      <c r="D60" s="132" t="s">
        <v>111</v>
      </c>
      <c r="E60" s="133"/>
      <c r="F60" s="133"/>
      <c r="G60" s="133"/>
      <c r="H60" s="133"/>
      <c r="I60" s="134"/>
      <c r="J60" s="135">
        <f>J83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112</v>
      </c>
      <c r="E61" s="140"/>
      <c r="F61" s="140"/>
      <c r="G61" s="140"/>
      <c r="H61" s="140"/>
      <c r="I61" s="141"/>
      <c r="J61" s="142">
        <f>J84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113</v>
      </c>
      <c r="E62" s="140"/>
      <c r="F62" s="140"/>
      <c r="G62" s="140"/>
      <c r="H62" s="140"/>
      <c r="I62" s="141"/>
      <c r="J62" s="142">
        <f>J113</f>
        <v>0</v>
      </c>
      <c r="K62" s="138"/>
      <c r="L62" s="143"/>
    </row>
    <row r="63" spans="2:47" s="1" customFormat="1" ht="21.75" customHeight="1">
      <c r="B63" s="30"/>
      <c r="C63" s="31"/>
      <c r="D63" s="31"/>
      <c r="E63" s="31"/>
      <c r="F63" s="31"/>
      <c r="G63" s="31"/>
      <c r="H63" s="31"/>
      <c r="I63" s="99"/>
      <c r="J63" s="31"/>
      <c r="K63" s="31"/>
      <c r="L63" s="34"/>
    </row>
    <row r="64" spans="2:47" s="1" customFormat="1" ht="6.95" customHeight="1">
      <c r="B64" s="42"/>
      <c r="C64" s="43"/>
      <c r="D64" s="43"/>
      <c r="E64" s="43"/>
      <c r="F64" s="43"/>
      <c r="G64" s="43"/>
      <c r="H64" s="43"/>
      <c r="I64" s="121"/>
      <c r="J64" s="43"/>
      <c r="K64" s="43"/>
      <c r="L64" s="34"/>
    </row>
    <row r="68" spans="2:12" s="1" customFormat="1" ht="6.95" customHeight="1">
      <c r="B68" s="44"/>
      <c r="C68" s="45"/>
      <c r="D68" s="45"/>
      <c r="E68" s="45"/>
      <c r="F68" s="45"/>
      <c r="G68" s="45"/>
      <c r="H68" s="45"/>
      <c r="I68" s="124"/>
      <c r="J68" s="45"/>
      <c r="K68" s="45"/>
      <c r="L68" s="34"/>
    </row>
    <row r="69" spans="2:12" s="1" customFormat="1" ht="24.95" customHeight="1">
      <c r="B69" s="30"/>
      <c r="C69" s="19" t="s">
        <v>114</v>
      </c>
      <c r="D69" s="31"/>
      <c r="E69" s="31"/>
      <c r="F69" s="31"/>
      <c r="G69" s="31"/>
      <c r="H69" s="31"/>
      <c r="I69" s="99"/>
      <c r="J69" s="31"/>
      <c r="K69" s="31"/>
      <c r="L69" s="34"/>
    </row>
    <row r="70" spans="2:12" s="1" customFormat="1" ht="6.95" customHeight="1">
      <c r="B70" s="30"/>
      <c r="C70" s="31"/>
      <c r="D70" s="31"/>
      <c r="E70" s="31"/>
      <c r="F70" s="31"/>
      <c r="G70" s="31"/>
      <c r="H70" s="31"/>
      <c r="I70" s="99"/>
      <c r="J70" s="31"/>
      <c r="K70" s="31"/>
      <c r="L70" s="34"/>
    </row>
    <row r="71" spans="2:12" s="1" customFormat="1" ht="12" customHeight="1">
      <c r="B71" s="30"/>
      <c r="C71" s="25" t="s">
        <v>16</v>
      </c>
      <c r="D71" s="31"/>
      <c r="E71" s="31"/>
      <c r="F71" s="31"/>
      <c r="G71" s="31"/>
      <c r="H71" s="31"/>
      <c r="I71" s="99"/>
      <c r="J71" s="31"/>
      <c r="K71" s="31"/>
      <c r="L71" s="34"/>
    </row>
    <row r="72" spans="2:12" s="1" customFormat="1" ht="16.5" customHeight="1">
      <c r="B72" s="30"/>
      <c r="C72" s="31"/>
      <c r="D72" s="31"/>
      <c r="E72" s="325" t="str">
        <f>E7</f>
        <v>Oprava zab. zař. na trati Olomouc Nová ulice – Olomouc Řepčín</v>
      </c>
      <c r="F72" s="326"/>
      <c r="G72" s="326"/>
      <c r="H72" s="326"/>
      <c r="I72" s="99"/>
      <c r="J72" s="31"/>
      <c r="K72" s="31"/>
      <c r="L72" s="34"/>
    </row>
    <row r="73" spans="2:12" s="1" customFormat="1" ht="12" customHeight="1">
      <c r="B73" s="30"/>
      <c r="C73" s="25" t="s">
        <v>103</v>
      </c>
      <c r="D73" s="31"/>
      <c r="E73" s="31"/>
      <c r="F73" s="31"/>
      <c r="G73" s="31"/>
      <c r="H73" s="31"/>
      <c r="I73" s="99"/>
      <c r="J73" s="31"/>
      <c r="K73" s="31"/>
      <c r="L73" s="34"/>
    </row>
    <row r="74" spans="2:12" s="1" customFormat="1" ht="16.5" customHeight="1">
      <c r="B74" s="30"/>
      <c r="C74" s="31"/>
      <c r="D74" s="31"/>
      <c r="E74" s="298" t="str">
        <f>E9</f>
        <v>PS 03 - Oprava SZZ Olomouc Nová ulice</v>
      </c>
      <c r="F74" s="297"/>
      <c r="G74" s="297"/>
      <c r="H74" s="297"/>
      <c r="I74" s="99"/>
      <c r="J74" s="31"/>
      <c r="K74" s="31"/>
      <c r="L74" s="34"/>
    </row>
    <row r="75" spans="2:12" s="1" customFormat="1" ht="6.95" customHeight="1">
      <c r="B75" s="30"/>
      <c r="C75" s="31"/>
      <c r="D75" s="31"/>
      <c r="E75" s="31"/>
      <c r="F75" s="31"/>
      <c r="G75" s="31"/>
      <c r="H75" s="31"/>
      <c r="I75" s="99"/>
      <c r="J75" s="31"/>
      <c r="K75" s="31"/>
      <c r="L75" s="34"/>
    </row>
    <row r="76" spans="2:12" s="1" customFormat="1" ht="12" customHeight="1">
      <c r="B76" s="30"/>
      <c r="C76" s="25" t="s">
        <v>23</v>
      </c>
      <c r="D76" s="31"/>
      <c r="E76" s="31"/>
      <c r="F76" s="23" t="str">
        <f>F12</f>
        <v>Olomouc</v>
      </c>
      <c r="G76" s="31"/>
      <c r="H76" s="31"/>
      <c r="I76" s="100" t="s">
        <v>25</v>
      </c>
      <c r="J76" s="51">
        <f>IF(J12="","",J12)</f>
        <v>0</v>
      </c>
      <c r="K76" s="31"/>
      <c r="L76" s="34"/>
    </row>
    <row r="77" spans="2:12" s="1" customFormat="1" ht="6.95" customHeight="1">
      <c r="B77" s="30"/>
      <c r="C77" s="31"/>
      <c r="D77" s="31"/>
      <c r="E77" s="31"/>
      <c r="F77" s="31"/>
      <c r="G77" s="31"/>
      <c r="H77" s="31"/>
      <c r="I77" s="99"/>
      <c r="J77" s="31"/>
      <c r="K77" s="31"/>
      <c r="L77" s="34"/>
    </row>
    <row r="78" spans="2:12" s="1" customFormat="1" ht="13.7" customHeight="1">
      <c r="B78" s="30"/>
      <c r="C78" s="25" t="s">
        <v>28</v>
      </c>
      <c r="D78" s="31"/>
      <c r="E78" s="31"/>
      <c r="F78" s="23" t="str">
        <f>E15</f>
        <v>Správa železniční dopravní cesty, s.o. - OŘ Olc</v>
      </c>
      <c r="G78" s="31"/>
      <c r="H78" s="31"/>
      <c r="I78" s="100" t="s">
        <v>34</v>
      </c>
      <c r="J78" s="28" t="str">
        <f>E21</f>
        <v>SB projekt s.r.o.</v>
      </c>
      <c r="K78" s="31"/>
      <c r="L78" s="34"/>
    </row>
    <row r="79" spans="2:12" s="1" customFormat="1" ht="24.95" customHeight="1">
      <c r="B79" s="30"/>
      <c r="C79" s="25" t="s">
        <v>32</v>
      </c>
      <c r="D79" s="31"/>
      <c r="E79" s="31"/>
      <c r="F79" s="23" t="str">
        <f>IF(E18="","",E18)</f>
        <v>Vyplň údaj</v>
      </c>
      <c r="G79" s="31"/>
      <c r="H79" s="31"/>
      <c r="I79" s="100" t="s">
        <v>37</v>
      </c>
      <c r="J79" s="28" t="str">
        <f>E24</f>
        <v>Ing. Petr Szabo, SB projekt s.r.o.</v>
      </c>
      <c r="K79" s="31"/>
      <c r="L79" s="34"/>
    </row>
    <row r="80" spans="2:12" s="1" customFormat="1" ht="10.35" customHeight="1">
      <c r="B80" s="30"/>
      <c r="C80" s="31"/>
      <c r="D80" s="31"/>
      <c r="E80" s="31"/>
      <c r="F80" s="31"/>
      <c r="G80" s="31"/>
      <c r="H80" s="31"/>
      <c r="I80" s="99"/>
      <c r="J80" s="31"/>
      <c r="K80" s="31"/>
      <c r="L80" s="34"/>
    </row>
    <row r="81" spans="2:65" s="9" customFormat="1" ht="29.25" customHeight="1">
      <c r="B81" s="144"/>
      <c r="C81" s="145" t="s">
        <v>115</v>
      </c>
      <c r="D81" s="146" t="s">
        <v>59</v>
      </c>
      <c r="E81" s="146" t="s">
        <v>55</v>
      </c>
      <c r="F81" s="146" t="s">
        <v>56</v>
      </c>
      <c r="G81" s="146" t="s">
        <v>116</v>
      </c>
      <c r="H81" s="146" t="s">
        <v>117</v>
      </c>
      <c r="I81" s="147" t="s">
        <v>118</v>
      </c>
      <c r="J81" s="146" t="s">
        <v>109</v>
      </c>
      <c r="K81" s="148" t="s">
        <v>119</v>
      </c>
      <c r="L81" s="149"/>
      <c r="M81" s="60" t="s">
        <v>20</v>
      </c>
      <c r="N81" s="61" t="s">
        <v>44</v>
      </c>
      <c r="O81" s="61" t="s">
        <v>120</v>
      </c>
      <c r="P81" s="61" t="s">
        <v>121</v>
      </c>
      <c r="Q81" s="61" t="s">
        <v>122</v>
      </c>
      <c r="R81" s="61" t="s">
        <v>123</v>
      </c>
      <c r="S81" s="61" t="s">
        <v>124</v>
      </c>
      <c r="T81" s="62" t="s">
        <v>125</v>
      </c>
    </row>
    <row r="82" spans="2:65" s="1" customFormat="1" ht="22.9" customHeight="1">
      <c r="B82" s="30"/>
      <c r="C82" s="67" t="s">
        <v>126</v>
      </c>
      <c r="D82" s="31"/>
      <c r="E82" s="31"/>
      <c r="F82" s="31"/>
      <c r="G82" s="31"/>
      <c r="H82" s="31"/>
      <c r="I82" s="99"/>
      <c r="J82" s="150">
        <f>BK82</f>
        <v>0</v>
      </c>
      <c r="K82" s="31"/>
      <c r="L82" s="34"/>
      <c r="M82" s="63"/>
      <c r="N82" s="64"/>
      <c r="O82" s="64"/>
      <c r="P82" s="151">
        <f>P83</f>
        <v>0</v>
      </c>
      <c r="Q82" s="64"/>
      <c r="R82" s="151">
        <f>R83</f>
        <v>0</v>
      </c>
      <c r="S82" s="64"/>
      <c r="T82" s="152">
        <f>T83</f>
        <v>0</v>
      </c>
      <c r="AT82" s="13" t="s">
        <v>73</v>
      </c>
      <c r="AU82" s="13" t="s">
        <v>110</v>
      </c>
      <c r="BK82" s="153">
        <f>BK83</f>
        <v>0</v>
      </c>
    </row>
    <row r="83" spans="2:65" s="10" customFormat="1" ht="25.9" customHeight="1">
      <c r="B83" s="154"/>
      <c r="C83" s="155"/>
      <c r="D83" s="156" t="s">
        <v>73</v>
      </c>
      <c r="E83" s="157" t="s">
        <v>127</v>
      </c>
      <c r="F83" s="157" t="s">
        <v>128</v>
      </c>
      <c r="G83" s="155"/>
      <c r="H83" s="155"/>
      <c r="I83" s="158"/>
      <c r="J83" s="159">
        <f>BK83</f>
        <v>0</v>
      </c>
      <c r="K83" s="155"/>
      <c r="L83" s="160"/>
      <c r="M83" s="161"/>
      <c r="N83" s="162"/>
      <c r="O83" s="162"/>
      <c r="P83" s="163">
        <f>P84+P113</f>
        <v>0</v>
      </c>
      <c r="Q83" s="162"/>
      <c r="R83" s="163">
        <f>R84+R113</f>
        <v>0</v>
      </c>
      <c r="S83" s="162"/>
      <c r="T83" s="164">
        <f>T84+T113</f>
        <v>0</v>
      </c>
      <c r="AR83" s="165" t="s">
        <v>22</v>
      </c>
      <c r="AT83" s="166" t="s">
        <v>73</v>
      </c>
      <c r="AU83" s="166" t="s">
        <v>74</v>
      </c>
      <c r="AY83" s="165" t="s">
        <v>129</v>
      </c>
      <c r="BK83" s="167">
        <f>BK84+BK113</f>
        <v>0</v>
      </c>
    </row>
    <row r="84" spans="2:65" s="10" customFormat="1" ht="22.9" customHeight="1">
      <c r="B84" s="154"/>
      <c r="C84" s="155"/>
      <c r="D84" s="156" t="s">
        <v>73</v>
      </c>
      <c r="E84" s="168" t="s">
        <v>130</v>
      </c>
      <c r="F84" s="168" t="s">
        <v>131</v>
      </c>
      <c r="G84" s="155"/>
      <c r="H84" s="155"/>
      <c r="I84" s="158"/>
      <c r="J84" s="169">
        <f>BK84</f>
        <v>0</v>
      </c>
      <c r="K84" s="155"/>
      <c r="L84" s="160"/>
      <c r="M84" s="161"/>
      <c r="N84" s="162"/>
      <c r="O84" s="162"/>
      <c r="P84" s="163">
        <f>SUM(P85:P112)</f>
        <v>0</v>
      </c>
      <c r="Q84" s="162"/>
      <c r="R84" s="163">
        <f>SUM(R85:R112)</f>
        <v>0</v>
      </c>
      <c r="S84" s="162"/>
      <c r="T84" s="164">
        <f>SUM(T85:T112)</f>
        <v>0</v>
      </c>
      <c r="AR84" s="165" t="s">
        <v>22</v>
      </c>
      <c r="AT84" s="166" t="s">
        <v>73</v>
      </c>
      <c r="AU84" s="166" t="s">
        <v>22</v>
      </c>
      <c r="AY84" s="165" t="s">
        <v>129</v>
      </c>
      <c r="BK84" s="167">
        <f>SUM(BK85:BK112)</f>
        <v>0</v>
      </c>
    </row>
    <row r="85" spans="2:65" s="1" customFormat="1" ht="16.5" customHeight="1">
      <c r="B85" s="30"/>
      <c r="C85" s="170" t="s">
        <v>22</v>
      </c>
      <c r="D85" s="170" t="s">
        <v>132</v>
      </c>
      <c r="E85" s="171" t="s">
        <v>133</v>
      </c>
      <c r="F85" s="172" t="s">
        <v>134</v>
      </c>
      <c r="G85" s="173" t="s">
        <v>135</v>
      </c>
      <c r="H85" s="174">
        <v>20</v>
      </c>
      <c r="I85" s="175"/>
      <c r="J85" s="176">
        <f t="shared" ref="J85:J112" si="0">ROUND(I85*H85,2)</f>
        <v>0</v>
      </c>
      <c r="K85" s="172" t="s">
        <v>136</v>
      </c>
      <c r="L85" s="34"/>
      <c r="M85" s="177" t="s">
        <v>20</v>
      </c>
      <c r="N85" s="178" t="s">
        <v>45</v>
      </c>
      <c r="O85" s="56"/>
      <c r="P85" s="179">
        <f t="shared" ref="P85:P112" si="1">O85*H85</f>
        <v>0</v>
      </c>
      <c r="Q85" s="179">
        <v>0</v>
      </c>
      <c r="R85" s="179">
        <f t="shared" ref="R85:R112" si="2">Q85*H85</f>
        <v>0</v>
      </c>
      <c r="S85" s="179">
        <v>0</v>
      </c>
      <c r="T85" s="180">
        <f t="shared" ref="T85:T112" si="3">S85*H85</f>
        <v>0</v>
      </c>
      <c r="AR85" s="13" t="s">
        <v>22</v>
      </c>
      <c r="AT85" s="13" t="s">
        <v>132</v>
      </c>
      <c r="AU85" s="13" t="s">
        <v>83</v>
      </c>
      <c r="AY85" s="13" t="s">
        <v>129</v>
      </c>
      <c r="BE85" s="181">
        <f t="shared" ref="BE85:BE112" si="4">IF(N85="základní",J85,0)</f>
        <v>0</v>
      </c>
      <c r="BF85" s="181">
        <f t="shared" ref="BF85:BF112" si="5">IF(N85="snížená",J85,0)</f>
        <v>0</v>
      </c>
      <c r="BG85" s="181">
        <f t="shared" ref="BG85:BG112" si="6">IF(N85="zákl. přenesená",J85,0)</f>
        <v>0</v>
      </c>
      <c r="BH85" s="181">
        <f t="shared" ref="BH85:BH112" si="7">IF(N85="sníž. přenesená",J85,0)</f>
        <v>0</v>
      </c>
      <c r="BI85" s="181">
        <f t="shared" ref="BI85:BI112" si="8">IF(N85="nulová",J85,0)</f>
        <v>0</v>
      </c>
      <c r="BJ85" s="13" t="s">
        <v>22</v>
      </c>
      <c r="BK85" s="181">
        <f t="shared" ref="BK85:BK112" si="9">ROUND(I85*H85,2)</f>
        <v>0</v>
      </c>
      <c r="BL85" s="13" t="s">
        <v>22</v>
      </c>
      <c r="BM85" s="13" t="s">
        <v>320</v>
      </c>
    </row>
    <row r="86" spans="2:65" s="1" customFormat="1" ht="16.5" customHeight="1">
      <c r="B86" s="30"/>
      <c r="C86" s="182" t="s">
        <v>83</v>
      </c>
      <c r="D86" s="182" t="s">
        <v>138</v>
      </c>
      <c r="E86" s="183" t="s">
        <v>139</v>
      </c>
      <c r="F86" s="184" t="s">
        <v>140</v>
      </c>
      <c r="G86" s="185" t="s">
        <v>135</v>
      </c>
      <c r="H86" s="186">
        <v>20</v>
      </c>
      <c r="I86" s="187"/>
      <c r="J86" s="188">
        <f t="shared" si="0"/>
        <v>0</v>
      </c>
      <c r="K86" s="184" t="s">
        <v>136</v>
      </c>
      <c r="L86" s="189"/>
      <c r="M86" s="190" t="s">
        <v>20</v>
      </c>
      <c r="N86" s="191" t="s">
        <v>45</v>
      </c>
      <c r="O86" s="56"/>
      <c r="P86" s="179">
        <f t="shared" si="1"/>
        <v>0</v>
      </c>
      <c r="Q86" s="179">
        <v>0</v>
      </c>
      <c r="R86" s="179">
        <f t="shared" si="2"/>
        <v>0</v>
      </c>
      <c r="S86" s="179">
        <v>0</v>
      </c>
      <c r="T86" s="180">
        <f t="shared" si="3"/>
        <v>0</v>
      </c>
      <c r="AR86" s="13" t="s">
        <v>83</v>
      </c>
      <c r="AT86" s="13" t="s">
        <v>138</v>
      </c>
      <c r="AU86" s="13" t="s">
        <v>83</v>
      </c>
      <c r="AY86" s="13" t="s">
        <v>129</v>
      </c>
      <c r="BE86" s="181">
        <f t="shared" si="4"/>
        <v>0</v>
      </c>
      <c r="BF86" s="181">
        <f t="shared" si="5"/>
        <v>0</v>
      </c>
      <c r="BG86" s="181">
        <f t="shared" si="6"/>
        <v>0</v>
      </c>
      <c r="BH86" s="181">
        <f t="shared" si="7"/>
        <v>0</v>
      </c>
      <c r="BI86" s="181">
        <f t="shared" si="8"/>
        <v>0</v>
      </c>
      <c r="BJ86" s="13" t="s">
        <v>22</v>
      </c>
      <c r="BK86" s="181">
        <f t="shared" si="9"/>
        <v>0</v>
      </c>
      <c r="BL86" s="13" t="s">
        <v>22</v>
      </c>
      <c r="BM86" s="13" t="s">
        <v>321</v>
      </c>
    </row>
    <row r="87" spans="2:65" s="1" customFormat="1" ht="16.5" customHeight="1">
      <c r="B87" s="30"/>
      <c r="C87" s="170" t="s">
        <v>130</v>
      </c>
      <c r="D87" s="170" t="s">
        <v>132</v>
      </c>
      <c r="E87" s="171" t="s">
        <v>142</v>
      </c>
      <c r="F87" s="172" t="s">
        <v>143</v>
      </c>
      <c r="G87" s="173" t="s">
        <v>144</v>
      </c>
      <c r="H87" s="174">
        <v>60</v>
      </c>
      <c r="I87" s="175"/>
      <c r="J87" s="176">
        <f t="shared" si="0"/>
        <v>0</v>
      </c>
      <c r="K87" s="172" t="s">
        <v>20</v>
      </c>
      <c r="L87" s="34"/>
      <c r="M87" s="177" t="s">
        <v>20</v>
      </c>
      <c r="N87" s="178" t="s">
        <v>45</v>
      </c>
      <c r="O87" s="56"/>
      <c r="P87" s="179">
        <f t="shared" si="1"/>
        <v>0</v>
      </c>
      <c r="Q87" s="179">
        <v>0</v>
      </c>
      <c r="R87" s="179">
        <f t="shared" si="2"/>
        <v>0</v>
      </c>
      <c r="S87" s="179">
        <v>0</v>
      </c>
      <c r="T87" s="180">
        <f t="shared" si="3"/>
        <v>0</v>
      </c>
      <c r="AR87" s="13" t="s">
        <v>22</v>
      </c>
      <c r="AT87" s="13" t="s">
        <v>132</v>
      </c>
      <c r="AU87" s="13" t="s">
        <v>83</v>
      </c>
      <c r="AY87" s="13" t="s">
        <v>129</v>
      </c>
      <c r="BE87" s="181">
        <f t="shared" si="4"/>
        <v>0</v>
      </c>
      <c r="BF87" s="181">
        <f t="shared" si="5"/>
        <v>0</v>
      </c>
      <c r="BG87" s="181">
        <f t="shared" si="6"/>
        <v>0</v>
      </c>
      <c r="BH87" s="181">
        <f t="shared" si="7"/>
        <v>0</v>
      </c>
      <c r="BI87" s="181">
        <f t="shared" si="8"/>
        <v>0</v>
      </c>
      <c r="BJ87" s="13" t="s">
        <v>22</v>
      </c>
      <c r="BK87" s="181">
        <f t="shared" si="9"/>
        <v>0</v>
      </c>
      <c r="BL87" s="13" t="s">
        <v>22</v>
      </c>
      <c r="BM87" s="13" t="s">
        <v>322</v>
      </c>
    </row>
    <row r="88" spans="2:65" s="1" customFormat="1" ht="16.5" customHeight="1">
      <c r="B88" s="30"/>
      <c r="C88" s="182" t="s">
        <v>146</v>
      </c>
      <c r="D88" s="182" t="s">
        <v>138</v>
      </c>
      <c r="E88" s="183" t="s">
        <v>147</v>
      </c>
      <c r="F88" s="184" t="s">
        <v>148</v>
      </c>
      <c r="G88" s="185" t="s">
        <v>144</v>
      </c>
      <c r="H88" s="186">
        <v>60</v>
      </c>
      <c r="I88" s="187"/>
      <c r="J88" s="188">
        <f t="shared" si="0"/>
        <v>0</v>
      </c>
      <c r="K88" s="184" t="s">
        <v>136</v>
      </c>
      <c r="L88" s="189"/>
      <c r="M88" s="190" t="s">
        <v>20</v>
      </c>
      <c r="N88" s="191" t="s">
        <v>45</v>
      </c>
      <c r="O88" s="56"/>
      <c r="P88" s="179">
        <f t="shared" si="1"/>
        <v>0</v>
      </c>
      <c r="Q88" s="179">
        <v>0</v>
      </c>
      <c r="R88" s="179">
        <f t="shared" si="2"/>
        <v>0</v>
      </c>
      <c r="S88" s="179">
        <v>0</v>
      </c>
      <c r="T88" s="180">
        <f t="shared" si="3"/>
        <v>0</v>
      </c>
      <c r="AR88" s="13" t="s">
        <v>149</v>
      </c>
      <c r="AT88" s="13" t="s">
        <v>138</v>
      </c>
      <c r="AU88" s="13" t="s">
        <v>83</v>
      </c>
      <c r="AY88" s="13" t="s">
        <v>129</v>
      </c>
      <c r="BE88" s="181">
        <f t="shared" si="4"/>
        <v>0</v>
      </c>
      <c r="BF88" s="181">
        <f t="shared" si="5"/>
        <v>0</v>
      </c>
      <c r="BG88" s="181">
        <f t="shared" si="6"/>
        <v>0</v>
      </c>
      <c r="BH88" s="181">
        <f t="shared" si="7"/>
        <v>0</v>
      </c>
      <c r="BI88" s="181">
        <f t="shared" si="8"/>
        <v>0</v>
      </c>
      <c r="BJ88" s="13" t="s">
        <v>22</v>
      </c>
      <c r="BK88" s="181">
        <f t="shared" si="9"/>
        <v>0</v>
      </c>
      <c r="BL88" s="13" t="s">
        <v>149</v>
      </c>
      <c r="BM88" s="13" t="s">
        <v>323</v>
      </c>
    </row>
    <row r="89" spans="2:65" s="1" customFormat="1" ht="33.75" customHeight="1">
      <c r="B89" s="30"/>
      <c r="C89" s="170" t="s">
        <v>151</v>
      </c>
      <c r="D89" s="170" t="s">
        <v>132</v>
      </c>
      <c r="E89" s="171" t="s">
        <v>152</v>
      </c>
      <c r="F89" s="172" t="s">
        <v>153</v>
      </c>
      <c r="G89" s="173" t="s">
        <v>135</v>
      </c>
      <c r="H89" s="174">
        <v>20</v>
      </c>
      <c r="I89" s="175"/>
      <c r="J89" s="176">
        <f t="shared" si="0"/>
        <v>0</v>
      </c>
      <c r="K89" s="172" t="s">
        <v>20</v>
      </c>
      <c r="L89" s="34"/>
      <c r="M89" s="177" t="s">
        <v>20</v>
      </c>
      <c r="N89" s="178" t="s">
        <v>45</v>
      </c>
      <c r="O89" s="56"/>
      <c r="P89" s="179">
        <f t="shared" si="1"/>
        <v>0</v>
      </c>
      <c r="Q89" s="179">
        <v>0</v>
      </c>
      <c r="R89" s="179">
        <f t="shared" si="2"/>
        <v>0</v>
      </c>
      <c r="S89" s="179">
        <v>0</v>
      </c>
      <c r="T89" s="180">
        <f t="shared" si="3"/>
        <v>0</v>
      </c>
      <c r="AR89" s="13" t="s">
        <v>22</v>
      </c>
      <c r="AT89" s="13" t="s">
        <v>132</v>
      </c>
      <c r="AU89" s="13" t="s">
        <v>83</v>
      </c>
      <c r="AY89" s="13" t="s">
        <v>129</v>
      </c>
      <c r="BE89" s="181">
        <f t="shared" si="4"/>
        <v>0</v>
      </c>
      <c r="BF89" s="181">
        <f t="shared" si="5"/>
        <v>0</v>
      </c>
      <c r="BG89" s="181">
        <f t="shared" si="6"/>
        <v>0</v>
      </c>
      <c r="BH89" s="181">
        <f t="shared" si="7"/>
        <v>0</v>
      </c>
      <c r="BI89" s="181">
        <f t="shared" si="8"/>
        <v>0</v>
      </c>
      <c r="BJ89" s="13" t="s">
        <v>22</v>
      </c>
      <c r="BK89" s="181">
        <f t="shared" si="9"/>
        <v>0</v>
      </c>
      <c r="BL89" s="13" t="s">
        <v>22</v>
      </c>
      <c r="BM89" s="13" t="s">
        <v>324</v>
      </c>
    </row>
    <row r="90" spans="2:65" s="1" customFormat="1" ht="16.5" customHeight="1">
      <c r="B90" s="30"/>
      <c r="C90" s="182" t="s">
        <v>155</v>
      </c>
      <c r="D90" s="182" t="s">
        <v>138</v>
      </c>
      <c r="E90" s="183" t="s">
        <v>156</v>
      </c>
      <c r="F90" s="184" t="s">
        <v>157</v>
      </c>
      <c r="G90" s="185" t="s">
        <v>135</v>
      </c>
      <c r="H90" s="186">
        <v>20</v>
      </c>
      <c r="I90" s="187"/>
      <c r="J90" s="188">
        <f t="shared" si="0"/>
        <v>0</v>
      </c>
      <c r="K90" s="184" t="s">
        <v>136</v>
      </c>
      <c r="L90" s="189"/>
      <c r="M90" s="190" t="s">
        <v>20</v>
      </c>
      <c r="N90" s="191" t="s">
        <v>45</v>
      </c>
      <c r="O90" s="56"/>
      <c r="P90" s="179">
        <f t="shared" si="1"/>
        <v>0</v>
      </c>
      <c r="Q90" s="179">
        <v>0</v>
      </c>
      <c r="R90" s="179">
        <f t="shared" si="2"/>
        <v>0</v>
      </c>
      <c r="S90" s="179">
        <v>0</v>
      </c>
      <c r="T90" s="180">
        <f t="shared" si="3"/>
        <v>0</v>
      </c>
      <c r="AR90" s="13" t="s">
        <v>149</v>
      </c>
      <c r="AT90" s="13" t="s">
        <v>138</v>
      </c>
      <c r="AU90" s="13" t="s">
        <v>83</v>
      </c>
      <c r="AY90" s="13" t="s">
        <v>129</v>
      </c>
      <c r="BE90" s="181">
        <f t="shared" si="4"/>
        <v>0</v>
      </c>
      <c r="BF90" s="181">
        <f t="shared" si="5"/>
        <v>0</v>
      </c>
      <c r="BG90" s="181">
        <f t="shared" si="6"/>
        <v>0</v>
      </c>
      <c r="BH90" s="181">
        <f t="shared" si="7"/>
        <v>0</v>
      </c>
      <c r="BI90" s="181">
        <f t="shared" si="8"/>
        <v>0</v>
      </c>
      <c r="BJ90" s="13" t="s">
        <v>22</v>
      </c>
      <c r="BK90" s="181">
        <f t="shared" si="9"/>
        <v>0</v>
      </c>
      <c r="BL90" s="13" t="s">
        <v>149</v>
      </c>
      <c r="BM90" s="13" t="s">
        <v>325</v>
      </c>
    </row>
    <row r="91" spans="2:65" s="1" customFormat="1" ht="33.75" customHeight="1">
      <c r="B91" s="30"/>
      <c r="C91" s="170" t="s">
        <v>159</v>
      </c>
      <c r="D91" s="170" t="s">
        <v>132</v>
      </c>
      <c r="E91" s="171" t="s">
        <v>160</v>
      </c>
      <c r="F91" s="172" t="s">
        <v>161</v>
      </c>
      <c r="G91" s="173" t="s">
        <v>135</v>
      </c>
      <c r="H91" s="174">
        <v>68</v>
      </c>
      <c r="I91" s="175"/>
      <c r="J91" s="176">
        <f t="shared" si="0"/>
        <v>0</v>
      </c>
      <c r="K91" s="172" t="s">
        <v>20</v>
      </c>
      <c r="L91" s="34"/>
      <c r="M91" s="177" t="s">
        <v>20</v>
      </c>
      <c r="N91" s="178" t="s">
        <v>45</v>
      </c>
      <c r="O91" s="56"/>
      <c r="P91" s="179">
        <f t="shared" si="1"/>
        <v>0</v>
      </c>
      <c r="Q91" s="179">
        <v>0</v>
      </c>
      <c r="R91" s="179">
        <f t="shared" si="2"/>
        <v>0</v>
      </c>
      <c r="S91" s="179">
        <v>0</v>
      </c>
      <c r="T91" s="180">
        <f t="shared" si="3"/>
        <v>0</v>
      </c>
      <c r="AR91" s="13" t="s">
        <v>22</v>
      </c>
      <c r="AT91" s="13" t="s">
        <v>132</v>
      </c>
      <c r="AU91" s="13" t="s">
        <v>83</v>
      </c>
      <c r="AY91" s="13" t="s">
        <v>129</v>
      </c>
      <c r="BE91" s="181">
        <f t="shared" si="4"/>
        <v>0</v>
      </c>
      <c r="BF91" s="181">
        <f t="shared" si="5"/>
        <v>0</v>
      </c>
      <c r="BG91" s="181">
        <f t="shared" si="6"/>
        <v>0</v>
      </c>
      <c r="BH91" s="181">
        <f t="shared" si="7"/>
        <v>0</v>
      </c>
      <c r="BI91" s="181">
        <f t="shared" si="8"/>
        <v>0</v>
      </c>
      <c r="BJ91" s="13" t="s">
        <v>22</v>
      </c>
      <c r="BK91" s="181">
        <f t="shared" si="9"/>
        <v>0</v>
      </c>
      <c r="BL91" s="13" t="s">
        <v>22</v>
      </c>
      <c r="BM91" s="13" t="s">
        <v>326</v>
      </c>
    </row>
    <row r="92" spans="2:65" s="1" customFormat="1" ht="16.5" customHeight="1">
      <c r="B92" s="30"/>
      <c r="C92" s="182" t="s">
        <v>163</v>
      </c>
      <c r="D92" s="182" t="s">
        <v>138</v>
      </c>
      <c r="E92" s="183" t="s">
        <v>164</v>
      </c>
      <c r="F92" s="184" t="s">
        <v>165</v>
      </c>
      <c r="G92" s="185" t="s">
        <v>135</v>
      </c>
      <c r="H92" s="186">
        <v>4</v>
      </c>
      <c r="I92" s="187"/>
      <c r="J92" s="188">
        <f t="shared" si="0"/>
        <v>0</v>
      </c>
      <c r="K92" s="184" t="s">
        <v>20</v>
      </c>
      <c r="L92" s="189"/>
      <c r="M92" s="190" t="s">
        <v>20</v>
      </c>
      <c r="N92" s="191" t="s">
        <v>45</v>
      </c>
      <c r="O92" s="56"/>
      <c r="P92" s="179">
        <f t="shared" si="1"/>
        <v>0</v>
      </c>
      <c r="Q92" s="179">
        <v>0</v>
      </c>
      <c r="R92" s="179">
        <f t="shared" si="2"/>
        <v>0</v>
      </c>
      <c r="S92" s="179">
        <v>0</v>
      </c>
      <c r="T92" s="180">
        <f t="shared" si="3"/>
        <v>0</v>
      </c>
      <c r="AR92" s="13" t="s">
        <v>83</v>
      </c>
      <c r="AT92" s="13" t="s">
        <v>138</v>
      </c>
      <c r="AU92" s="13" t="s">
        <v>83</v>
      </c>
      <c r="AY92" s="13" t="s">
        <v>129</v>
      </c>
      <c r="BE92" s="181">
        <f t="shared" si="4"/>
        <v>0</v>
      </c>
      <c r="BF92" s="181">
        <f t="shared" si="5"/>
        <v>0</v>
      </c>
      <c r="BG92" s="181">
        <f t="shared" si="6"/>
        <v>0</v>
      </c>
      <c r="BH92" s="181">
        <f t="shared" si="7"/>
        <v>0</v>
      </c>
      <c r="BI92" s="181">
        <f t="shared" si="8"/>
        <v>0</v>
      </c>
      <c r="BJ92" s="13" t="s">
        <v>22</v>
      </c>
      <c r="BK92" s="181">
        <f t="shared" si="9"/>
        <v>0</v>
      </c>
      <c r="BL92" s="13" t="s">
        <v>22</v>
      </c>
      <c r="BM92" s="13" t="s">
        <v>327</v>
      </c>
    </row>
    <row r="93" spans="2:65" s="1" customFormat="1" ht="16.5" customHeight="1">
      <c r="B93" s="30"/>
      <c r="C93" s="182" t="s">
        <v>167</v>
      </c>
      <c r="D93" s="182" t="s">
        <v>138</v>
      </c>
      <c r="E93" s="183" t="s">
        <v>168</v>
      </c>
      <c r="F93" s="184" t="s">
        <v>169</v>
      </c>
      <c r="G93" s="185" t="s">
        <v>135</v>
      </c>
      <c r="H93" s="186">
        <v>4</v>
      </c>
      <c r="I93" s="187"/>
      <c r="J93" s="188">
        <f t="shared" si="0"/>
        <v>0</v>
      </c>
      <c r="K93" s="184" t="s">
        <v>20</v>
      </c>
      <c r="L93" s="189"/>
      <c r="M93" s="190" t="s">
        <v>20</v>
      </c>
      <c r="N93" s="191" t="s">
        <v>45</v>
      </c>
      <c r="O93" s="56"/>
      <c r="P93" s="179">
        <f t="shared" si="1"/>
        <v>0</v>
      </c>
      <c r="Q93" s="179">
        <v>0</v>
      </c>
      <c r="R93" s="179">
        <f t="shared" si="2"/>
        <v>0</v>
      </c>
      <c r="S93" s="179">
        <v>0</v>
      </c>
      <c r="T93" s="180">
        <f t="shared" si="3"/>
        <v>0</v>
      </c>
      <c r="AR93" s="13" t="s">
        <v>83</v>
      </c>
      <c r="AT93" s="13" t="s">
        <v>138</v>
      </c>
      <c r="AU93" s="13" t="s">
        <v>83</v>
      </c>
      <c r="AY93" s="13" t="s">
        <v>129</v>
      </c>
      <c r="BE93" s="181">
        <f t="shared" si="4"/>
        <v>0</v>
      </c>
      <c r="BF93" s="181">
        <f t="shared" si="5"/>
        <v>0</v>
      </c>
      <c r="BG93" s="181">
        <f t="shared" si="6"/>
        <v>0</v>
      </c>
      <c r="BH93" s="181">
        <f t="shared" si="7"/>
        <v>0</v>
      </c>
      <c r="BI93" s="181">
        <f t="shared" si="8"/>
        <v>0</v>
      </c>
      <c r="BJ93" s="13" t="s">
        <v>22</v>
      </c>
      <c r="BK93" s="181">
        <f t="shared" si="9"/>
        <v>0</v>
      </c>
      <c r="BL93" s="13" t="s">
        <v>22</v>
      </c>
      <c r="BM93" s="13" t="s">
        <v>328</v>
      </c>
    </row>
    <row r="94" spans="2:65" s="1" customFormat="1" ht="16.5" customHeight="1">
      <c r="B94" s="30"/>
      <c r="C94" s="182" t="s">
        <v>26</v>
      </c>
      <c r="D94" s="182" t="s">
        <v>138</v>
      </c>
      <c r="E94" s="183" t="s">
        <v>171</v>
      </c>
      <c r="F94" s="184" t="s">
        <v>172</v>
      </c>
      <c r="G94" s="185" t="s">
        <v>135</v>
      </c>
      <c r="H94" s="186">
        <v>12</v>
      </c>
      <c r="I94" s="187"/>
      <c r="J94" s="188">
        <f t="shared" si="0"/>
        <v>0</v>
      </c>
      <c r="K94" s="184" t="s">
        <v>20</v>
      </c>
      <c r="L94" s="189"/>
      <c r="M94" s="190" t="s">
        <v>20</v>
      </c>
      <c r="N94" s="191" t="s">
        <v>45</v>
      </c>
      <c r="O94" s="56"/>
      <c r="P94" s="179">
        <f t="shared" si="1"/>
        <v>0</v>
      </c>
      <c r="Q94" s="179">
        <v>0</v>
      </c>
      <c r="R94" s="179">
        <f t="shared" si="2"/>
        <v>0</v>
      </c>
      <c r="S94" s="179">
        <v>0</v>
      </c>
      <c r="T94" s="180">
        <f t="shared" si="3"/>
        <v>0</v>
      </c>
      <c r="AR94" s="13" t="s">
        <v>83</v>
      </c>
      <c r="AT94" s="13" t="s">
        <v>138</v>
      </c>
      <c r="AU94" s="13" t="s">
        <v>83</v>
      </c>
      <c r="AY94" s="13" t="s">
        <v>129</v>
      </c>
      <c r="BE94" s="181">
        <f t="shared" si="4"/>
        <v>0</v>
      </c>
      <c r="BF94" s="181">
        <f t="shared" si="5"/>
        <v>0</v>
      </c>
      <c r="BG94" s="181">
        <f t="shared" si="6"/>
        <v>0</v>
      </c>
      <c r="BH94" s="181">
        <f t="shared" si="7"/>
        <v>0</v>
      </c>
      <c r="BI94" s="181">
        <f t="shared" si="8"/>
        <v>0</v>
      </c>
      <c r="BJ94" s="13" t="s">
        <v>22</v>
      </c>
      <c r="BK94" s="181">
        <f t="shared" si="9"/>
        <v>0</v>
      </c>
      <c r="BL94" s="13" t="s">
        <v>22</v>
      </c>
      <c r="BM94" s="13" t="s">
        <v>329</v>
      </c>
    </row>
    <row r="95" spans="2:65" s="1" customFormat="1" ht="16.5" customHeight="1">
      <c r="B95" s="30"/>
      <c r="C95" s="182" t="s">
        <v>174</v>
      </c>
      <c r="D95" s="182" t="s">
        <v>138</v>
      </c>
      <c r="E95" s="183" t="s">
        <v>175</v>
      </c>
      <c r="F95" s="184" t="s">
        <v>176</v>
      </c>
      <c r="G95" s="185" t="s">
        <v>135</v>
      </c>
      <c r="H95" s="186">
        <v>4</v>
      </c>
      <c r="I95" s="187"/>
      <c r="J95" s="188">
        <f t="shared" si="0"/>
        <v>0</v>
      </c>
      <c r="K95" s="184" t="s">
        <v>20</v>
      </c>
      <c r="L95" s="189"/>
      <c r="M95" s="190" t="s">
        <v>20</v>
      </c>
      <c r="N95" s="191" t="s">
        <v>45</v>
      </c>
      <c r="O95" s="56"/>
      <c r="P95" s="179">
        <f t="shared" si="1"/>
        <v>0</v>
      </c>
      <c r="Q95" s="179">
        <v>0</v>
      </c>
      <c r="R95" s="179">
        <f t="shared" si="2"/>
        <v>0</v>
      </c>
      <c r="S95" s="179">
        <v>0</v>
      </c>
      <c r="T95" s="180">
        <f t="shared" si="3"/>
        <v>0</v>
      </c>
      <c r="AR95" s="13" t="s">
        <v>83</v>
      </c>
      <c r="AT95" s="13" t="s">
        <v>138</v>
      </c>
      <c r="AU95" s="13" t="s">
        <v>83</v>
      </c>
      <c r="AY95" s="13" t="s">
        <v>129</v>
      </c>
      <c r="BE95" s="181">
        <f t="shared" si="4"/>
        <v>0</v>
      </c>
      <c r="BF95" s="181">
        <f t="shared" si="5"/>
        <v>0</v>
      </c>
      <c r="BG95" s="181">
        <f t="shared" si="6"/>
        <v>0</v>
      </c>
      <c r="BH95" s="181">
        <f t="shared" si="7"/>
        <v>0</v>
      </c>
      <c r="BI95" s="181">
        <f t="shared" si="8"/>
        <v>0</v>
      </c>
      <c r="BJ95" s="13" t="s">
        <v>22</v>
      </c>
      <c r="BK95" s="181">
        <f t="shared" si="9"/>
        <v>0</v>
      </c>
      <c r="BL95" s="13" t="s">
        <v>22</v>
      </c>
      <c r="BM95" s="13" t="s">
        <v>330</v>
      </c>
    </row>
    <row r="96" spans="2:65" s="1" customFormat="1" ht="16.5" customHeight="1">
      <c r="B96" s="30"/>
      <c r="C96" s="182" t="s">
        <v>178</v>
      </c>
      <c r="D96" s="182" t="s">
        <v>138</v>
      </c>
      <c r="E96" s="183" t="s">
        <v>179</v>
      </c>
      <c r="F96" s="184" t="s">
        <v>180</v>
      </c>
      <c r="G96" s="185" t="s">
        <v>135</v>
      </c>
      <c r="H96" s="186">
        <v>4</v>
      </c>
      <c r="I96" s="187"/>
      <c r="J96" s="188">
        <f t="shared" si="0"/>
        <v>0</v>
      </c>
      <c r="K96" s="184" t="s">
        <v>20</v>
      </c>
      <c r="L96" s="189"/>
      <c r="M96" s="190" t="s">
        <v>20</v>
      </c>
      <c r="N96" s="191" t="s">
        <v>45</v>
      </c>
      <c r="O96" s="56"/>
      <c r="P96" s="179">
        <f t="shared" si="1"/>
        <v>0</v>
      </c>
      <c r="Q96" s="179">
        <v>0</v>
      </c>
      <c r="R96" s="179">
        <f t="shared" si="2"/>
        <v>0</v>
      </c>
      <c r="S96" s="179">
        <v>0</v>
      </c>
      <c r="T96" s="180">
        <f t="shared" si="3"/>
        <v>0</v>
      </c>
      <c r="AR96" s="13" t="s">
        <v>83</v>
      </c>
      <c r="AT96" s="13" t="s">
        <v>138</v>
      </c>
      <c r="AU96" s="13" t="s">
        <v>83</v>
      </c>
      <c r="AY96" s="13" t="s">
        <v>129</v>
      </c>
      <c r="BE96" s="181">
        <f t="shared" si="4"/>
        <v>0</v>
      </c>
      <c r="BF96" s="181">
        <f t="shared" si="5"/>
        <v>0</v>
      </c>
      <c r="BG96" s="181">
        <f t="shared" si="6"/>
        <v>0</v>
      </c>
      <c r="BH96" s="181">
        <f t="shared" si="7"/>
        <v>0</v>
      </c>
      <c r="BI96" s="181">
        <f t="shared" si="8"/>
        <v>0</v>
      </c>
      <c r="BJ96" s="13" t="s">
        <v>22</v>
      </c>
      <c r="BK96" s="181">
        <f t="shared" si="9"/>
        <v>0</v>
      </c>
      <c r="BL96" s="13" t="s">
        <v>22</v>
      </c>
      <c r="BM96" s="13" t="s">
        <v>331</v>
      </c>
    </row>
    <row r="97" spans="2:65" s="1" customFormat="1" ht="16.5" customHeight="1">
      <c r="B97" s="30"/>
      <c r="C97" s="182" t="s">
        <v>182</v>
      </c>
      <c r="D97" s="182" t="s">
        <v>138</v>
      </c>
      <c r="E97" s="183" t="s">
        <v>183</v>
      </c>
      <c r="F97" s="184" t="s">
        <v>184</v>
      </c>
      <c r="G97" s="185" t="s">
        <v>135</v>
      </c>
      <c r="H97" s="186">
        <v>8</v>
      </c>
      <c r="I97" s="187"/>
      <c r="J97" s="188">
        <f t="shared" si="0"/>
        <v>0</v>
      </c>
      <c r="K97" s="184" t="s">
        <v>20</v>
      </c>
      <c r="L97" s="189"/>
      <c r="M97" s="190" t="s">
        <v>20</v>
      </c>
      <c r="N97" s="191" t="s">
        <v>45</v>
      </c>
      <c r="O97" s="56"/>
      <c r="P97" s="179">
        <f t="shared" si="1"/>
        <v>0</v>
      </c>
      <c r="Q97" s="179">
        <v>0</v>
      </c>
      <c r="R97" s="179">
        <f t="shared" si="2"/>
        <v>0</v>
      </c>
      <c r="S97" s="179">
        <v>0</v>
      </c>
      <c r="T97" s="180">
        <f t="shared" si="3"/>
        <v>0</v>
      </c>
      <c r="AR97" s="13" t="s">
        <v>83</v>
      </c>
      <c r="AT97" s="13" t="s">
        <v>138</v>
      </c>
      <c r="AU97" s="13" t="s">
        <v>83</v>
      </c>
      <c r="AY97" s="13" t="s">
        <v>129</v>
      </c>
      <c r="BE97" s="181">
        <f t="shared" si="4"/>
        <v>0</v>
      </c>
      <c r="BF97" s="181">
        <f t="shared" si="5"/>
        <v>0</v>
      </c>
      <c r="BG97" s="181">
        <f t="shared" si="6"/>
        <v>0</v>
      </c>
      <c r="BH97" s="181">
        <f t="shared" si="7"/>
        <v>0</v>
      </c>
      <c r="BI97" s="181">
        <f t="shared" si="8"/>
        <v>0</v>
      </c>
      <c r="BJ97" s="13" t="s">
        <v>22</v>
      </c>
      <c r="BK97" s="181">
        <f t="shared" si="9"/>
        <v>0</v>
      </c>
      <c r="BL97" s="13" t="s">
        <v>22</v>
      </c>
      <c r="BM97" s="13" t="s">
        <v>332</v>
      </c>
    </row>
    <row r="98" spans="2:65" s="1" customFormat="1" ht="16.5" customHeight="1">
      <c r="B98" s="30"/>
      <c r="C98" s="182" t="s">
        <v>186</v>
      </c>
      <c r="D98" s="182" t="s">
        <v>138</v>
      </c>
      <c r="E98" s="183" t="s">
        <v>187</v>
      </c>
      <c r="F98" s="184" t="s">
        <v>188</v>
      </c>
      <c r="G98" s="185" t="s">
        <v>135</v>
      </c>
      <c r="H98" s="186">
        <v>8</v>
      </c>
      <c r="I98" s="187"/>
      <c r="J98" s="188">
        <f t="shared" si="0"/>
        <v>0</v>
      </c>
      <c r="K98" s="184" t="s">
        <v>20</v>
      </c>
      <c r="L98" s="189"/>
      <c r="M98" s="190" t="s">
        <v>20</v>
      </c>
      <c r="N98" s="191" t="s">
        <v>45</v>
      </c>
      <c r="O98" s="56"/>
      <c r="P98" s="179">
        <f t="shared" si="1"/>
        <v>0</v>
      </c>
      <c r="Q98" s="179">
        <v>0</v>
      </c>
      <c r="R98" s="179">
        <f t="shared" si="2"/>
        <v>0</v>
      </c>
      <c r="S98" s="179">
        <v>0</v>
      </c>
      <c r="T98" s="180">
        <f t="shared" si="3"/>
        <v>0</v>
      </c>
      <c r="AR98" s="13" t="s">
        <v>83</v>
      </c>
      <c r="AT98" s="13" t="s">
        <v>138</v>
      </c>
      <c r="AU98" s="13" t="s">
        <v>83</v>
      </c>
      <c r="AY98" s="13" t="s">
        <v>129</v>
      </c>
      <c r="BE98" s="181">
        <f t="shared" si="4"/>
        <v>0</v>
      </c>
      <c r="BF98" s="181">
        <f t="shared" si="5"/>
        <v>0</v>
      </c>
      <c r="BG98" s="181">
        <f t="shared" si="6"/>
        <v>0</v>
      </c>
      <c r="BH98" s="181">
        <f t="shared" si="7"/>
        <v>0</v>
      </c>
      <c r="BI98" s="181">
        <f t="shared" si="8"/>
        <v>0</v>
      </c>
      <c r="BJ98" s="13" t="s">
        <v>22</v>
      </c>
      <c r="BK98" s="181">
        <f t="shared" si="9"/>
        <v>0</v>
      </c>
      <c r="BL98" s="13" t="s">
        <v>22</v>
      </c>
      <c r="BM98" s="13" t="s">
        <v>333</v>
      </c>
    </row>
    <row r="99" spans="2:65" s="1" customFormat="1" ht="16.5" customHeight="1">
      <c r="B99" s="30"/>
      <c r="C99" s="182" t="s">
        <v>8</v>
      </c>
      <c r="D99" s="182" t="s">
        <v>138</v>
      </c>
      <c r="E99" s="183" t="s">
        <v>190</v>
      </c>
      <c r="F99" s="184" t="s">
        <v>191</v>
      </c>
      <c r="G99" s="185" t="s">
        <v>135</v>
      </c>
      <c r="H99" s="186">
        <v>12</v>
      </c>
      <c r="I99" s="187"/>
      <c r="J99" s="188">
        <f t="shared" si="0"/>
        <v>0</v>
      </c>
      <c r="K99" s="184" t="s">
        <v>20</v>
      </c>
      <c r="L99" s="189"/>
      <c r="M99" s="190" t="s">
        <v>20</v>
      </c>
      <c r="N99" s="191" t="s">
        <v>45</v>
      </c>
      <c r="O99" s="56"/>
      <c r="P99" s="179">
        <f t="shared" si="1"/>
        <v>0</v>
      </c>
      <c r="Q99" s="179">
        <v>0</v>
      </c>
      <c r="R99" s="179">
        <f t="shared" si="2"/>
        <v>0</v>
      </c>
      <c r="S99" s="179">
        <v>0</v>
      </c>
      <c r="T99" s="180">
        <f t="shared" si="3"/>
        <v>0</v>
      </c>
      <c r="AR99" s="13" t="s">
        <v>83</v>
      </c>
      <c r="AT99" s="13" t="s">
        <v>138</v>
      </c>
      <c r="AU99" s="13" t="s">
        <v>83</v>
      </c>
      <c r="AY99" s="13" t="s">
        <v>129</v>
      </c>
      <c r="BE99" s="181">
        <f t="shared" si="4"/>
        <v>0</v>
      </c>
      <c r="BF99" s="181">
        <f t="shared" si="5"/>
        <v>0</v>
      </c>
      <c r="BG99" s="181">
        <f t="shared" si="6"/>
        <v>0</v>
      </c>
      <c r="BH99" s="181">
        <f t="shared" si="7"/>
        <v>0</v>
      </c>
      <c r="BI99" s="181">
        <f t="shared" si="8"/>
        <v>0</v>
      </c>
      <c r="BJ99" s="13" t="s">
        <v>22</v>
      </c>
      <c r="BK99" s="181">
        <f t="shared" si="9"/>
        <v>0</v>
      </c>
      <c r="BL99" s="13" t="s">
        <v>22</v>
      </c>
      <c r="BM99" s="13" t="s">
        <v>334</v>
      </c>
    </row>
    <row r="100" spans="2:65" s="1" customFormat="1" ht="16.5" customHeight="1">
      <c r="B100" s="30"/>
      <c r="C100" s="170" t="s">
        <v>193</v>
      </c>
      <c r="D100" s="170" t="s">
        <v>132</v>
      </c>
      <c r="E100" s="171" t="s">
        <v>194</v>
      </c>
      <c r="F100" s="172" t="s">
        <v>195</v>
      </c>
      <c r="G100" s="173" t="s">
        <v>135</v>
      </c>
      <c r="H100" s="174">
        <v>4</v>
      </c>
      <c r="I100" s="175"/>
      <c r="J100" s="176">
        <f t="shared" si="0"/>
        <v>0</v>
      </c>
      <c r="K100" s="172" t="s">
        <v>136</v>
      </c>
      <c r="L100" s="34"/>
      <c r="M100" s="177" t="s">
        <v>20</v>
      </c>
      <c r="N100" s="178" t="s">
        <v>45</v>
      </c>
      <c r="O100" s="56"/>
      <c r="P100" s="179">
        <f t="shared" si="1"/>
        <v>0</v>
      </c>
      <c r="Q100" s="179">
        <v>0</v>
      </c>
      <c r="R100" s="179">
        <f t="shared" si="2"/>
        <v>0</v>
      </c>
      <c r="S100" s="179">
        <v>0</v>
      </c>
      <c r="T100" s="180">
        <f t="shared" si="3"/>
        <v>0</v>
      </c>
      <c r="AR100" s="13" t="s">
        <v>22</v>
      </c>
      <c r="AT100" s="13" t="s">
        <v>132</v>
      </c>
      <c r="AU100" s="13" t="s">
        <v>83</v>
      </c>
      <c r="AY100" s="13" t="s">
        <v>129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13" t="s">
        <v>22</v>
      </c>
      <c r="BK100" s="181">
        <f t="shared" si="9"/>
        <v>0</v>
      </c>
      <c r="BL100" s="13" t="s">
        <v>22</v>
      </c>
      <c r="BM100" s="13" t="s">
        <v>335</v>
      </c>
    </row>
    <row r="101" spans="2:65" s="1" customFormat="1" ht="16.5" customHeight="1">
      <c r="B101" s="30"/>
      <c r="C101" s="182" t="s">
        <v>197</v>
      </c>
      <c r="D101" s="182" t="s">
        <v>138</v>
      </c>
      <c r="E101" s="183" t="s">
        <v>198</v>
      </c>
      <c r="F101" s="184" t="s">
        <v>199</v>
      </c>
      <c r="G101" s="185" t="s">
        <v>135</v>
      </c>
      <c r="H101" s="186">
        <v>4</v>
      </c>
      <c r="I101" s="187"/>
      <c r="J101" s="188">
        <f t="shared" si="0"/>
        <v>0</v>
      </c>
      <c r="K101" s="184" t="s">
        <v>136</v>
      </c>
      <c r="L101" s="189"/>
      <c r="M101" s="190" t="s">
        <v>20</v>
      </c>
      <c r="N101" s="191" t="s">
        <v>45</v>
      </c>
      <c r="O101" s="56"/>
      <c r="P101" s="179">
        <f t="shared" si="1"/>
        <v>0</v>
      </c>
      <c r="Q101" s="179">
        <v>0</v>
      </c>
      <c r="R101" s="179">
        <f t="shared" si="2"/>
        <v>0</v>
      </c>
      <c r="S101" s="179">
        <v>0</v>
      </c>
      <c r="T101" s="180">
        <f t="shared" si="3"/>
        <v>0</v>
      </c>
      <c r="AR101" s="13" t="s">
        <v>83</v>
      </c>
      <c r="AT101" s="13" t="s">
        <v>138</v>
      </c>
      <c r="AU101" s="13" t="s">
        <v>83</v>
      </c>
      <c r="AY101" s="13" t="s">
        <v>129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13" t="s">
        <v>22</v>
      </c>
      <c r="BK101" s="181">
        <f t="shared" si="9"/>
        <v>0</v>
      </c>
      <c r="BL101" s="13" t="s">
        <v>22</v>
      </c>
      <c r="BM101" s="13" t="s">
        <v>336</v>
      </c>
    </row>
    <row r="102" spans="2:65" s="1" customFormat="1" ht="16.5" customHeight="1">
      <c r="B102" s="30"/>
      <c r="C102" s="170" t="s">
        <v>201</v>
      </c>
      <c r="D102" s="170" t="s">
        <v>132</v>
      </c>
      <c r="E102" s="171" t="s">
        <v>202</v>
      </c>
      <c r="F102" s="172" t="s">
        <v>203</v>
      </c>
      <c r="G102" s="173" t="s">
        <v>135</v>
      </c>
      <c r="H102" s="174">
        <v>4</v>
      </c>
      <c r="I102" s="175"/>
      <c r="J102" s="176">
        <f t="shared" si="0"/>
        <v>0</v>
      </c>
      <c r="K102" s="172" t="s">
        <v>136</v>
      </c>
      <c r="L102" s="34"/>
      <c r="M102" s="177" t="s">
        <v>20</v>
      </c>
      <c r="N102" s="178" t="s">
        <v>45</v>
      </c>
      <c r="O102" s="56"/>
      <c r="P102" s="179">
        <f t="shared" si="1"/>
        <v>0</v>
      </c>
      <c r="Q102" s="179">
        <v>0</v>
      </c>
      <c r="R102" s="179">
        <f t="shared" si="2"/>
        <v>0</v>
      </c>
      <c r="S102" s="179">
        <v>0</v>
      </c>
      <c r="T102" s="180">
        <f t="shared" si="3"/>
        <v>0</v>
      </c>
      <c r="AR102" s="13" t="s">
        <v>22</v>
      </c>
      <c r="AT102" s="13" t="s">
        <v>132</v>
      </c>
      <c r="AU102" s="13" t="s">
        <v>83</v>
      </c>
      <c r="AY102" s="13" t="s">
        <v>129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13" t="s">
        <v>22</v>
      </c>
      <c r="BK102" s="181">
        <f t="shared" si="9"/>
        <v>0</v>
      </c>
      <c r="BL102" s="13" t="s">
        <v>22</v>
      </c>
      <c r="BM102" s="13" t="s">
        <v>337</v>
      </c>
    </row>
    <row r="103" spans="2:65" s="1" customFormat="1" ht="16.5" customHeight="1">
      <c r="B103" s="30"/>
      <c r="C103" s="182" t="s">
        <v>205</v>
      </c>
      <c r="D103" s="182" t="s">
        <v>138</v>
      </c>
      <c r="E103" s="183" t="s">
        <v>206</v>
      </c>
      <c r="F103" s="184" t="s">
        <v>207</v>
      </c>
      <c r="G103" s="185" t="s">
        <v>135</v>
      </c>
      <c r="H103" s="186">
        <v>4</v>
      </c>
      <c r="I103" s="187"/>
      <c r="J103" s="188">
        <f t="shared" si="0"/>
        <v>0</v>
      </c>
      <c r="K103" s="184" t="s">
        <v>136</v>
      </c>
      <c r="L103" s="189"/>
      <c r="M103" s="190" t="s">
        <v>20</v>
      </c>
      <c r="N103" s="191" t="s">
        <v>45</v>
      </c>
      <c r="O103" s="56"/>
      <c r="P103" s="179">
        <f t="shared" si="1"/>
        <v>0</v>
      </c>
      <c r="Q103" s="179">
        <v>0</v>
      </c>
      <c r="R103" s="179">
        <f t="shared" si="2"/>
        <v>0</v>
      </c>
      <c r="S103" s="179">
        <v>0</v>
      </c>
      <c r="T103" s="180">
        <f t="shared" si="3"/>
        <v>0</v>
      </c>
      <c r="AR103" s="13" t="s">
        <v>149</v>
      </c>
      <c r="AT103" s="13" t="s">
        <v>138</v>
      </c>
      <c r="AU103" s="13" t="s">
        <v>83</v>
      </c>
      <c r="AY103" s="13" t="s">
        <v>129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13" t="s">
        <v>22</v>
      </c>
      <c r="BK103" s="181">
        <f t="shared" si="9"/>
        <v>0</v>
      </c>
      <c r="BL103" s="13" t="s">
        <v>149</v>
      </c>
      <c r="BM103" s="13" t="s">
        <v>338</v>
      </c>
    </row>
    <row r="104" spans="2:65" s="1" customFormat="1" ht="16.5" customHeight="1">
      <c r="B104" s="30"/>
      <c r="C104" s="170" t="s">
        <v>209</v>
      </c>
      <c r="D104" s="170" t="s">
        <v>132</v>
      </c>
      <c r="E104" s="171" t="s">
        <v>210</v>
      </c>
      <c r="F104" s="172" t="s">
        <v>211</v>
      </c>
      <c r="G104" s="173" t="s">
        <v>135</v>
      </c>
      <c r="H104" s="174">
        <v>280</v>
      </c>
      <c r="I104" s="175"/>
      <c r="J104" s="176">
        <f t="shared" si="0"/>
        <v>0</v>
      </c>
      <c r="K104" s="172" t="s">
        <v>136</v>
      </c>
      <c r="L104" s="34"/>
      <c r="M104" s="177" t="s">
        <v>20</v>
      </c>
      <c r="N104" s="178" t="s">
        <v>45</v>
      </c>
      <c r="O104" s="56"/>
      <c r="P104" s="179">
        <f t="shared" si="1"/>
        <v>0</v>
      </c>
      <c r="Q104" s="179">
        <v>0</v>
      </c>
      <c r="R104" s="179">
        <f t="shared" si="2"/>
        <v>0</v>
      </c>
      <c r="S104" s="179">
        <v>0</v>
      </c>
      <c r="T104" s="180">
        <f t="shared" si="3"/>
        <v>0</v>
      </c>
      <c r="AR104" s="13" t="s">
        <v>22</v>
      </c>
      <c r="AT104" s="13" t="s">
        <v>132</v>
      </c>
      <c r="AU104" s="13" t="s">
        <v>83</v>
      </c>
      <c r="AY104" s="13" t="s">
        <v>129</v>
      </c>
      <c r="BE104" s="181">
        <f t="shared" si="4"/>
        <v>0</v>
      </c>
      <c r="BF104" s="181">
        <f t="shared" si="5"/>
        <v>0</v>
      </c>
      <c r="BG104" s="181">
        <f t="shared" si="6"/>
        <v>0</v>
      </c>
      <c r="BH104" s="181">
        <f t="shared" si="7"/>
        <v>0</v>
      </c>
      <c r="BI104" s="181">
        <f t="shared" si="8"/>
        <v>0</v>
      </c>
      <c r="BJ104" s="13" t="s">
        <v>22</v>
      </c>
      <c r="BK104" s="181">
        <f t="shared" si="9"/>
        <v>0</v>
      </c>
      <c r="BL104" s="13" t="s">
        <v>22</v>
      </c>
      <c r="BM104" s="13" t="s">
        <v>339</v>
      </c>
    </row>
    <row r="105" spans="2:65" s="1" customFormat="1" ht="16.5" customHeight="1">
      <c r="B105" s="30"/>
      <c r="C105" s="182" t="s">
        <v>7</v>
      </c>
      <c r="D105" s="182" t="s">
        <v>138</v>
      </c>
      <c r="E105" s="183" t="s">
        <v>213</v>
      </c>
      <c r="F105" s="184" t="s">
        <v>214</v>
      </c>
      <c r="G105" s="185" t="s">
        <v>144</v>
      </c>
      <c r="H105" s="186">
        <v>400</v>
      </c>
      <c r="I105" s="187"/>
      <c r="J105" s="188">
        <f t="shared" si="0"/>
        <v>0</v>
      </c>
      <c r="K105" s="184" t="s">
        <v>136</v>
      </c>
      <c r="L105" s="189"/>
      <c r="M105" s="190" t="s">
        <v>20</v>
      </c>
      <c r="N105" s="191" t="s">
        <v>45</v>
      </c>
      <c r="O105" s="56"/>
      <c r="P105" s="179">
        <f t="shared" si="1"/>
        <v>0</v>
      </c>
      <c r="Q105" s="179">
        <v>0</v>
      </c>
      <c r="R105" s="179">
        <f t="shared" si="2"/>
        <v>0</v>
      </c>
      <c r="S105" s="179">
        <v>0</v>
      </c>
      <c r="T105" s="180">
        <f t="shared" si="3"/>
        <v>0</v>
      </c>
      <c r="AR105" s="13" t="s">
        <v>149</v>
      </c>
      <c r="AT105" s="13" t="s">
        <v>138</v>
      </c>
      <c r="AU105" s="13" t="s">
        <v>83</v>
      </c>
      <c r="AY105" s="13" t="s">
        <v>129</v>
      </c>
      <c r="BE105" s="181">
        <f t="shared" si="4"/>
        <v>0</v>
      </c>
      <c r="BF105" s="181">
        <f t="shared" si="5"/>
        <v>0</v>
      </c>
      <c r="BG105" s="181">
        <f t="shared" si="6"/>
        <v>0</v>
      </c>
      <c r="BH105" s="181">
        <f t="shared" si="7"/>
        <v>0</v>
      </c>
      <c r="BI105" s="181">
        <f t="shared" si="8"/>
        <v>0</v>
      </c>
      <c r="BJ105" s="13" t="s">
        <v>22</v>
      </c>
      <c r="BK105" s="181">
        <f t="shared" si="9"/>
        <v>0</v>
      </c>
      <c r="BL105" s="13" t="s">
        <v>149</v>
      </c>
      <c r="BM105" s="13" t="s">
        <v>340</v>
      </c>
    </row>
    <row r="106" spans="2:65" s="1" customFormat="1" ht="16.5" customHeight="1">
      <c r="B106" s="30"/>
      <c r="C106" s="170" t="s">
        <v>216</v>
      </c>
      <c r="D106" s="170" t="s">
        <v>132</v>
      </c>
      <c r="E106" s="171" t="s">
        <v>217</v>
      </c>
      <c r="F106" s="172" t="s">
        <v>218</v>
      </c>
      <c r="G106" s="173" t="s">
        <v>135</v>
      </c>
      <c r="H106" s="174">
        <v>8</v>
      </c>
      <c r="I106" s="175"/>
      <c r="J106" s="176">
        <f t="shared" si="0"/>
        <v>0</v>
      </c>
      <c r="K106" s="172" t="s">
        <v>20</v>
      </c>
      <c r="L106" s="34"/>
      <c r="M106" s="177" t="s">
        <v>20</v>
      </c>
      <c r="N106" s="178" t="s">
        <v>45</v>
      </c>
      <c r="O106" s="56"/>
      <c r="P106" s="179">
        <f t="shared" si="1"/>
        <v>0</v>
      </c>
      <c r="Q106" s="179">
        <v>0</v>
      </c>
      <c r="R106" s="179">
        <f t="shared" si="2"/>
        <v>0</v>
      </c>
      <c r="S106" s="179">
        <v>0</v>
      </c>
      <c r="T106" s="180">
        <f t="shared" si="3"/>
        <v>0</v>
      </c>
      <c r="AR106" s="13" t="s">
        <v>22</v>
      </c>
      <c r="AT106" s="13" t="s">
        <v>132</v>
      </c>
      <c r="AU106" s="13" t="s">
        <v>83</v>
      </c>
      <c r="AY106" s="13" t="s">
        <v>129</v>
      </c>
      <c r="BE106" s="181">
        <f t="shared" si="4"/>
        <v>0</v>
      </c>
      <c r="BF106" s="181">
        <f t="shared" si="5"/>
        <v>0</v>
      </c>
      <c r="BG106" s="181">
        <f t="shared" si="6"/>
        <v>0</v>
      </c>
      <c r="BH106" s="181">
        <f t="shared" si="7"/>
        <v>0</v>
      </c>
      <c r="BI106" s="181">
        <f t="shared" si="8"/>
        <v>0</v>
      </c>
      <c r="BJ106" s="13" t="s">
        <v>22</v>
      </c>
      <c r="BK106" s="181">
        <f t="shared" si="9"/>
        <v>0</v>
      </c>
      <c r="BL106" s="13" t="s">
        <v>22</v>
      </c>
      <c r="BM106" s="13" t="s">
        <v>341</v>
      </c>
    </row>
    <row r="107" spans="2:65" s="1" customFormat="1" ht="16.5" customHeight="1">
      <c r="B107" s="30"/>
      <c r="C107" s="182" t="s">
        <v>220</v>
      </c>
      <c r="D107" s="182" t="s">
        <v>138</v>
      </c>
      <c r="E107" s="183" t="s">
        <v>221</v>
      </c>
      <c r="F107" s="184" t="s">
        <v>222</v>
      </c>
      <c r="G107" s="185" t="s">
        <v>135</v>
      </c>
      <c r="H107" s="186">
        <v>8</v>
      </c>
      <c r="I107" s="187"/>
      <c r="J107" s="188">
        <f t="shared" si="0"/>
        <v>0</v>
      </c>
      <c r="K107" s="184" t="s">
        <v>20</v>
      </c>
      <c r="L107" s="189"/>
      <c r="M107" s="190" t="s">
        <v>20</v>
      </c>
      <c r="N107" s="191" t="s">
        <v>45</v>
      </c>
      <c r="O107" s="56"/>
      <c r="P107" s="179">
        <f t="shared" si="1"/>
        <v>0</v>
      </c>
      <c r="Q107" s="179">
        <v>0</v>
      </c>
      <c r="R107" s="179">
        <f t="shared" si="2"/>
        <v>0</v>
      </c>
      <c r="S107" s="179">
        <v>0</v>
      </c>
      <c r="T107" s="180">
        <f t="shared" si="3"/>
        <v>0</v>
      </c>
      <c r="AR107" s="13" t="s">
        <v>83</v>
      </c>
      <c r="AT107" s="13" t="s">
        <v>138</v>
      </c>
      <c r="AU107" s="13" t="s">
        <v>83</v>
      </c>
      <c r="AY107" s="13" t="s">
        <v>129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13" t="s">
        <v>22</v>
      </c>
      <c r="BK107" s="181">
        <f t="shared" si="9"/>
        <v>0</v>
      </c>
      <c r="BL107" s="13" t="s">
        <v>22</v>
      </c>
      <c r="BM107" s="13" t="s">
        <v>342</v>
      </c>
    </row>
    <row r="108" spans="2:65" s="1" customFormat="1" ht="16.5" customHeight="1">
      <c r="B108" s="30"/>
      <c r="C108" s="170" t="s">
        <v>224</v>
      </c>
      <c r="D108" s="170" t="s">
        <v>132</v>
      </c>
      <c r="E108" s="171" t="s">
        <v>225</v>
      </c>
      <c r="F108" s="172" t="s">
        <v>226</v>
      </c>
      <c r="G108" s="173" t="s">
        <v>135</v>
      </c>
      <c r="H108" s="174">
        <v>8</v>
      </c>
      <c r="I108" s="175"/>
      <c r="J108" s="176">
        <f t="shared" si="0"/>
        <v>0</v>
      </c>
      <c r="K108" s="172" t="s">
        <v>20</v>
      </c>
      <c r="L108" s="34"/>
      <c r="M108" s="177" t="s">
        <v>20</v>
      </c>
      <c r="N108" s="178" t="s">
        <v>45</v>
      </c>
      <c r="O108" s="56"/>
      <c r="P108" s="179">
        <f t="shared" si="1"/>
        <v>0</v>
      </c>
      <c r="Q108" s="179">
        <v>0</v>
      </c>
      <c r="R108" s="179">
        <f t="shared" si="2"/>
        <v>0</v>
      </c>
      <c r="S108" s="179">
        <v>0</v>
      </c>
      <c r="T108" s="180">
        <f t="shared" si="3"/>
        <v>0</v>
      </c>
      <c r="AR108" s="13" t="s">
        <v>22</v>
      </c>
      <c r="AT108" s="13" t="s">
        <v>132</v>
      </c>
      <c r="AU108" s="13" t="s">
        <v>83</v>
      </c>
      <c r="AY108" s="13" t="s">
        <v>129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13" t="s">
        <v>22</v>
      </c>
      <c r="BK108" s="181">
        <f t="shared" si="9"/>
        <v>0</v>
      </c>
      <c r="BL108" s="13" t="s">
        <v>22</v>
      </c>
      <c r="BM108" s="13" t="s">
        <v>343</v>
      </c>
    </row>
    <row r="109" spans="2:65" s="1" customFormat="1" ht="16.5" customHeight="1">
      <c r="B109" s="30"/>
      <c r="C109" s="182" t="s">
        <v>228</v>
      </c>
      <c r="D109" s="182" t="s">
        <v>138</v>
      </c>
      <c r="E109" s="183" t="s">
        <v>229</v>
      </c>
      <c r="F109" s="184" t="s">
        <v>230</v>
      </c>
      <c r="G109" s="185" t="s">
        <v>135</v>
      </c>
      <c r="H109" s="186">
        <v>8</v>
      </c>
      <c r="I109" s="187"/>
      <c r="J109" s="188">
        <f t="shared" si="0"/>
        <v>0</v>
      </c>
      <c r="K109" s="184" t="s">
        <v>20</v>
      </c>
      <c r="L109" s="189"/>
      <c r="M109" s="190" t="s">
        <v>20</v>
      </c>
      <c r="N109" s="191" t="s">
        <v>45</v>
      </c>
      <c r="O109" s="56"/>
      <c r="P109" s="179">
        <f t="shared" si="1"/>
        <v>0</v>
      </c>
      <c r="Q109" s="179">
        <v>0</v>
      </c>
      <c r="R109" s="179">
        <f t="shared" si="2"/>
        <v>0</v>
      </c>
      <c r="S109" s="179">
        <v>0</v>
      </c>
      <c r="T109" s="180">
        <f t="shared" si="3"/>
        <v>0</v>
      </c>
      <c r="AR109" s="13" t="s">
        <v>83</v>
      </c>
      <c r="AT109" s="13" t="s">
        <v>138</v>
      </c>
      <c r="AU109" s="13" t="s">
        <v>83</v>
      </c>
      <c r="AY109" s="13" t="s">
        <v>129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13" t="s">
        <v>22</v>
      </c>
      <c r="BK109" s="181">
        <f t="shared" si="9"/>
        <v>0</v>
      </c>
      <c r="BL109" s="13" t="s">
        <v>22</v>
      </c>
      <c r="BM109" s="13" t="s">
        <v>344</v>
      </c>
    </row>
    <row r="110" spans="2:65" s="1" customFormat="1" ht="16.5" customHeight="1">
      <c r="B110" s="30"/>
      <c r="C110" s="170" t="s">
        <v>234</v>
      </c>
      <c r="D110" s="170" t="s">
        <v>132</v>
      </c>
      <c r="E110" s="171" t="s">
        <v>345</v>
      </c>
      <c r="F110" s="172" t="s">
        <v>346</v>
      </c>
      <c r="G110" s="173" t="s">
        <v>135</v>
      </c>
      <c r="H110" s="174">
        <v>1</v>
      </c>
      <c r="I110" s="175"/>
      <c r="J110" s="176">
        <f t="shared" si="0"/>
        <v>0</v>
      </c>
      <c r="K110" s="172" t="s">
        <v>136</v>
      </c>
      <c r="L110" s="34"/>
      <c r="M110" s="177" t="s">
        <v>20</v>
      </c>
      <c r="N110" s="178" t="s">
        <v>45</v>
      </c>
      <c r="O110" s="56"/>
      <c r="P110" s="179">
        <f t="shared" si="1"/>
        <v>0</v>
      </c>
      <c r="Q110" s="179">
        <v>0</v>
      </c>
      <c r="R110" s="179">
        <f t="shared" si="2"/>
        <v>0</v>
      </c>
      <c r="S110" s="179">
        <v>0</v>
      </c>
      <c r="T110" s="180">
        <f t="shared" si="3"/>
        <v>0</v>
      </c>
      <c r="AR110" s="13" t="s">
        <v>22</v>
      </c>
      <c r="AT110" s="13" t="s">
        <v>132</v>
      </c>
      <c r="AU110" s="13" t="s">
        <v>83</v>
      </c>
      <c r="AY110" s="13" t="s">
        <v>129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13" t="s">
        <v>22</v>
      </c>
      <c r="BK110" s="181">
        <f t="shared" si="9"/>
        <v>0</v>
      </c>
      <c r="BL110" s="13" t="s">
        <v>22</v>
      </c>
      <c r="BM110" s="13" t="s">
        <v>347</v>
      </c>
    </row>
    <row r="111" spans="2:65" s="1" customFormat="1" ht="33.75" customHeight="1">
      <c r="B111" s="30"/>
      <c r="C111" s="170" t="s">
        <v>239</v>
      </c>
      <c r="D111" s="170" t="s">
        <v>132</v>
      </c>
      <c r="E111" s="171" t="s">
        <v>348</v>
      </c>
      <c r="F111" s="172" t="s">
        <v>349</v>
      </c>
      <c r="G111" s="173" t="s">
        <v>144</v>
      </c>
      <c r="H111" s="174">
        <v>60</v>
      </c>
      <c r="I111" s="175"/>
      <c r="J111" s="176">
        <f t="shared" si="0"/>
        <v>0</v>
      </c>
      <c r="K111" s="172" t="s">
        <v>136</v>
      </c>
      <c r="L111" s="34"/>
      <c r="M111" s="177" t="s">
        <v>20</v>
      </c>
      <c r="N111" s="178" t="s">
        <v>45</v>
      </c>
      <c r="O111" s="56"/>
      <c r="P111" s="179">
        <f t="shared" si="1"/>
        <v>0</v>
      </c>
      <c r="Q111" s="179">
        <v>0</v>
      </c>
      <c r="R111" s="179">
        <f t="shared" si="2"/>
        <v>0</v>
      </c>
      <c r="S111" s="179">
        <v>0</v>
      </c>
      <c r="T111" s="180">
        <f t="shared" si="3"/>
        <v>0</v>
      </c>
      <c r="AR111" s="13" t="s">
        <v>22</v>
      </c>
      <c r="AT111" s="13" t="s">
        <v>132</v>
      </c>
      <c r="AU111" s="13" t="s">
        <v>83</v>
      </c>
      <c r="AY111" s="13" t="s">
        <v>129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13" t="s">
        <v>22</v>
      </c>
      <c r="BK111" s="181">
        <f t="shared" si="9"/>
        <v>0</v>
      </c>
      <c r="BL111" s="13" t="s">
        <v>22</v>
      </c>
      <c r="BM111" s="13" t="s">
        <v>350</v>
      </c>
    </row>
    <row r="112" spans="2:65" s="1" customFormat="1" ht="16.5" customHeight="1">
      <c r="B112" s="30"/>
      <c r="C112" s="182" t="s">
        <v>243</v>
      </c>
      <c r="D112" s="182" t="s">
        <v>138</v>
      </c>
      <c r="E112" s="183" t="s">
        <v>351</v>
      </c>
      <c r="F112" s="184" t="s">
        <v>352</v>
      </c>
      <c r="G112" s="185" t="s">
        <v>144</v>
      </c>
      <c r="H112" s="186">
        <v>60</v>
      </c>
      <c r="I112" s="187"/>
      <c r="J112" s="188">
        <f t="shared" si="0"/>
        <v>0</v>
      </c>
      <c r="K112" s="184" t="s">
        <v>136</v>
      </c>
      <c r="L112" s="189"/>
      <c r="M112" s="190" t="s">
        <v>20</v>
      </c>
      <c r="N112" s="191" t="s">
        <v>45</v>
      </c>
      <c r="O112" s="56"/>
      <c r="P112" s="179">
        <f t="shared" si="1"/>
        <v>0</v>
      </c>
      <c r="Q112" s="179">
        <v>0</v>
      </c>
      <c r="R112" s="179">
        <f t="shared" si="2"/>
        <v>0</v>
      </c>
      <c r="S112" s="179">
        <v>0</v>
      </c>
      <c r="T112" s="180">
        <f t="shared" si="3"/>
        <v>0</v>
      </c>
      <c r="AR112" s="13" t="s">
        <v>149</v>
      </c>
      <c r="AT112" s="13" t="s">
        <v>138</v>
      </c>
      <c r="AU112" s="13" t="s">
        <v>83</v>
      </c>
      <c r="AY112" s="13" t="s">
        <v>129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13" t="s">
        <v>22</v>
      </c>
      <c r="BK112" s="181">
        <f t="shared" si="9"/>
        <v>0</v>
      </c>
      <c r="BL112" s="13" t="s">
        <v>149</v>
      </c>
      <c r="BM112" s="13" t="s">
        <v>353</v>
      </c>
    </row>
    <row r="113" spans="2:65" s="10" customFormat="1" ht="22.9" customHeight="1">
      <c r="B113" s="154"/>
      <c r="C113" s="155"/>
      <c r="D113" s="156" t="s">
        <v>73</v>
      </c>
      <c r="E113" s="168" t="s">
        <v>232</v>
      </c>
      <c r="F113" s="168" t="s">
        <v>233</v>
      </c>
      <c r="G113" s="155"/>
      <c r="H113" s="155"/>
      <c r="I113" s="158"/>
      <c r="J113" s="169">
        <f>BK113</f>
        <v>0</v>
      </c>
      <c r="K113" s="155"/>
      <c r="L113" s="160"/>
      <c r="M113" s="161"/>
      <c r="N113" s="162"/>
      <c r="O113" s="162"/>
      <c r="P113" s="163">
        <f>SUM(P114:P118)</f>
        <v>0</v>
      </c>
      <c r="Q113" s="162"/>
      <c r="R113" s="163">
        <f>SUM(R114:R118)</f>
        <v>0</v>
      </c>
      <c r="S113" s="162"/>
      <c r="T113" s="164">
        <f>SUM(T114:T118)</f>
        <v>0</v>
      </c>
      <c r="AR113" s="165" t="s">
        <v>146</v>
      </c>
      <c r="AT113" s="166" t="s">
        <v>73</v>
      </c>
      <c r="AU113" s="166" t="s">
        <v>22</v>
      </c>
      <c r="AY113" s="165" t="s">
        <v>129</v>
      </c>
      <c r="BK113" s="167">
        <f>SUM(BK114:BK118)</f>
        <v>0</v>
      </c>
    </row>
    <row r="114" spans="2:65" s="1" customFormat="1" ht="22.5" customHeight="1">
      <c r="B114" s="30"/>
      <c r="C114" s="170" t="s">
        <v>247</v>
      </c>
      <c r="D114" s="170" t="s">
        <v>132</v>
      </c>
      <c r="E114" s="171" t="s">
        <v>261</v>
      </c>
      <c r="F114" s="172" t="s">
        <v>262</v>
      </c>
      <c r="G114" s="173" t="s">
        <v>237</v>
      </c>
      <c r="H114" s="174">
        <v>50</v>
      </c>
      <c r="I114" s="175"/>
      <c r="J114" s="176">
        <f>ROUND(I114*H114,2)</f>
        <v>0</v>
      </c>
      <c r="K114" s="172" t="s">
        <v>136</v>
      </c>
      <c r="L114" s="34"/>
      <c r="M114" s="177" t="s">
        <v>20</v>
      </c>
      <c r="N114" s="178" t="s">
        <v>45</v>
      </c>
      <c r="O114" s="56"/>
      <c r="P114" s="179">
        <f>O114*H114</f>
        <v>0</v>
      </c>
      <c r="Q114" s="179">
        <v>0</v>
      </c>
      <c r="R114" s="179">
        <f>Q114*H114</f>
        <v>0</v>
      </c>
      <c r="S114" s="179">
        <v>0</v>
      </c>
      <c r="T114" s="180">
        <f>S114*H114</f>
        <v>0</v>
      </c>
      <c r="AR114" s="13" t="s">
        <v>22</v>
      </c>
      <c r="AT114" s="13" t="s">
        <v>132</v>
      </c>
      <c r="AU114" s="13" t="s">
        <v>83</v>
      </c>
      <c r="AY114" s="13" t="s">
        <v>129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13" t="s">
        <v>22</v>
      </c>
      <c r="BK114" s="181">
        <f>ROUND(I114*H114,2)</f>
        <v>0</v>
      </c>
      <c r="BL114" s="13" t="s">
        <v>22</v>
      </c>
      <c r="BM114" s="13" t="s">
        <v>354</v>
      </c>
    </row>
    <row r="115" spans="2:65" s="1" customFormat="1" ht="16.5" customHeight="1">
      <c r="B115" s="30"/>
      <c r="C115" s="170" t="s">
        <v>355</v>
      </c>
      <c r="D115" s="170" t="s">
        <v>132</v>
      </c>
      <c r="E115" s="171" t="s">
        <v>244</v>
      </c>
      <c r="F115" s="172" t="s">
        <v>245</v>
      </c>
      <c r="G115" s="173" t="s">
        <v>237</v>
      </c>
      <c r="H115" s="174">
        <v>20</v>
      </c>
      <c r="I115" s="175"/>
      <c r="J115" s="176">
        <f>ROUND(I115*H115,2)</f>
        <v>0</v>
      </c>
      <c r="K115" s="172" t="s">
        <v>136</v>
      </c>
      <c r="L115" s="34"/>
      <c r="M115" s="177" t="s">
        <v>20</v>
      </c>
      <c r="N115" s="178" t="s">
        <v>45</v>
      </c>
      <c r="O115" s="56"/>
      <c r="P115" s="179">
        <f>O115*H115</f>
        <v>0</v>
      </c>
      <c r="Q115" s="179">
        <v>0</v>
      </c>
      <c r="R115" s="179">
        <f>Q115*H115</f>
        <v>0</v>
      </c>
      <c r="S115" s="179">
        <v>0</v>
      </c>
      <c r="T115" s="180">
        <f>S115*H115</f>
        <v>0</v>
      </c>
      <c r="AR115" s="13" t="s">
        <v>22</v>
      </c>
      <c r="AT115" s="13" t="s">
        <v>132</v>
      </c>
      <c r="AU115" s="13" t="s">
        <v>83</v>
      </c>
      <c r="AY115" s="13" t="s">
        <v>129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13" t="s">
        <v>22</v>
      </c>
      <c r="BK115" s="181">
        <f>ROUND(I115*H115,2)</f>
        <v>0</v>
      </c>
      <c r="BL115" s="13" t="s">
        <v>22</v>
      </c>
      <c r="BM115" s="13" t="s">
        <v>356</v>
      </c>
    </row>
    <row r="116" spans="2:65" s="1" customFormat="1" ht="22.5" customHeight="1">
      <c r="B116" s="30"/>
      <c r="C116" s="170" t="s">
        <v>260</v>
      </c>
      <c r="D116" s="170" t="s">
        <v>132</v>
      </c>
      <c r="E116" s="171" t="s">
        <v>240</v>
      </c>
      <c r="F116" s="172" t="s">
        <v>241</v>
      </c>
      <c r="G116" s="173" t="s">
        <v>237</v>
      </c>
      <c r="H116" s="174">
        <v>20</v>
      </c>
      <c r="I116" s="175"/>
      <c r="J116" s="176">
        <f>ROUND(I116*H116,2)</f>
        <v>0</v>
      </c>
      <c r="K116" s="172" t="s">
        <v>136</v>
      </c>
      <c r="L116" s="34"/>
      <c r="M116" s="177" t="s">
        <v>20</v>
      </c>
      <c r="N116" s="178" t="s">
        <v>45</v>
      </c>
      <c r="O116" s="56"/>
      <c r="P116" s="179">
        <f>O116*H116</f>
        <v>0</v>
      </c>
      <c r="Q116" s="179">
        <v>0</v>
      </c>
      <c r="R116" s="179">
        <f>Q116*H116</f>
        <v>0</v>
      </c>
      <c r="S116" s="179">
        <v>0</v>
      </c>
      <c r="T116" s="180">
        <f>S116*H116</f>
        <v>0</v>
      </c>
      <c r="AR116" s="13" t="s">
        <v>22</v>
      </c>
      <c r="AT116" s="13" t="s">
        <v>132</v>
      </c>
      <c r="AU116" s="13" t="s">
        <v>83</v>
      </c>
      <c r="AY116" s="13" t="s">
        <v>129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13" t="s">
        <v>22</v>
      </c>
      <c r="BK116" s="181">
        <f>ROUND(I116*H116,2)</f>
        <v>0</v>
      </c>
      <c r="BL116" s="13" t="s">
        <v>22</v>
      </c>
      <c r="BM116" s="13" t="s">
        <v>357</v>
      </c>
    </row>
    <row r="117" spans="2:65" s="1" customFormat="1" ht="22.5" customHeight="1">
      <c r="B117" s="30"/>
      <c r="C117" s="170" t="s">
        <v>251</v>
      </c>
      <c r="D117" s="170" t="s">
        <v>132</v>
      </c>
      <c r="E117" s="171" t="s">
        <v>235</v>
      </c>
      <c r="F117" s="172" t="s">
        <v>236</v>
      </c>
      <c r="G117" s="173" t="s">
        <v>237</v>
      </c>
      <c r="H117" s="174">
        <v>40</v>
      </c>
      <c r="I117" s="175"/>
      <c r="J117" s="176">
        <f>ROUND(I117*H117,2)</f>
        <v>0</v>
      </c>
      <c r="K117" s="172" t="s">
        <v>136</v>
      </c>
      <c r="L117" s="34"/>
      <c r="M117" s="177" t="s">
        <v>20</v>
      </c>
      <c r="N117" s="178" t="s">
        <v>45</v>
      </c>
      <c r="O117" s="56"/>
      <c r="P117" s="179">
        <f>O117*H117</f>
        <v>0</v>
      </c>
      <c r="Q117" s="179">
        <v>0</v>
      </c>
      <c r="R117" s="179">
        <f>Q117*H117</f>
        <v>0</v>
      </c>
      <c r="S117" s="179">
        <v>0</v>
      </c>
      <c r="T117" s="180">
        <f>S117*H117</f>
        <v>0</v>
      </c>
      <c r="AR117" s="13" t="s">
        <v>22</v>
      </c>
      <c r="AT117" s="13" t="s">
        <v>132</v>
      </c>
      <c r="AU117" s="13" t="s">
        <v>83</v>
      </c>
      <c r="AY117" s="13" t="s">
        <v>129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13" t="s">
        <v>22</v>
      </c>
      <c r="BK117" s="181">
        <f>ROUND(I117*H117,2)</f>
        <v>0</v>
      </c>
      <c r="BL117" s="13" t="s">
        <v>22</v>
      </c>
      <c r="BM117" s="13" t="s">
        <v>358</v>
      </c>
    </row>
    <row r="118" spans="2:65" s="1" customFormat="1" ht="33.75" customHeight="1">
      <c r="B118" s="30"/>
      <c r="C118" s="170" t="s">
        <v>255</v>
      </c>
      <c r="D118" s="170" t="s">
        <v>132</v>
      </c>
      <c r="E118" s="171" t="s">
        <v>248</v>
      </c>
      <c r="F118" s="172" t="s">
        <v>249</v>
      </c>
      <c r="G118" s="173" t="s">
        <v>135</v>
      </c>
      <c r="H118" s="174">
        <v>1</v>
      </c>
      <c r="I118" s="175"/>
      <c r="J118" s="176">
        <f>ROUND(I118*H118,2)</f>
        <v>0</v>
      </c>
      <c r="K118" s="172" t="s">
        <v>136</v>
      </c>
      <c r="L118" s="34"/>
      <c r="M118" s="192" t="s">
        <v>20</v>
      </c>
      <c r="N118" s="193" t="s">
        <v>45</v>
      </c>
      <c r="O118" s="194"/>
      <c r="P118" s="195">
        <f>O118*H118</f>
        <v>0</v>
      </c>
      <c r="Q118" s="195">
        <v>0</v>
      </c>
      <c r="R118" s="195">
        <f>Q118*H118</f>
        <v>0</v>
      </c>
      <c r="S118" s="195">
        <v>0</v>
      </c>
      <c r="T118" s="196">
        <f>S118*H118</f>
        <v>0</v>
      </c>
      <c r="AR118" s="13" t="s">
        <v>22</v>
      </c>
      <c r="AT118" s="13" t="s">
        <v>132</v>
      </c>
      <c r="AU118" s="13" t="s">
        <v>83</v>
      </c>
      <c r="AY118" s="13" t="s">
        <v>129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13" t="s">
        <v>22</v>
      </c>
      <c r="BK118" s="181">
        <f>ROUND(I118*H118,2)</f>
        <v>0</v>
      </c>
      <c r="BL118" s="13" t="s">
        <v>22</v>
      </c>
      <c r="BM118" s="13" t="s">
        <v>359</v>
      </c>
    </row>
    <row r="119" spans="2:65" s="1" customFormat="1" ht="6.95" customHeight="1">
      <c r="B119" s="42"/>
      <c r="C119" s="43"/>
      <c r="D119" s="43"/>
      <c r="E119" s="43"/>
      <c r="F119" s="43"/>
      <c r="G119" s="43"/>
      <c r="H119" s="43"/>
      <c r="I119" s="121"/>
      <c r="J119" s="43"/>
      <c r="K119" s="43"/>
      <c r="L119" s="34"/>
    </row>
  </sheetData>
  <sheetProtection algorithmName="SHA-512" hashValue="EfsHHa2yKtYP4SfsZzx81aFbX6zm2dcak3P2m9hOnBIUErky+xLyGcom75eVJ1NHps0vD88Y3xQ5n70y5KK0tg==" saltValue="oKQ2fDVI52fVFjFoHBcrWRkNKjB3kLvmu++OQGh2ji/5UX258XMW0rKvk85CymtlRPeC83bOz+riWS6oYEUsXA==" spinCount="100000" sheet="1" objects="1" scenarios="1" formatColumns="0" formatRows="0" autoFilter="0"/>
  <autoFilter ref="C81:K11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9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3" t="s">
        <v>92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102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8" t="str">
        <f>'Rekapitulace stavby'!K6</f>
        <v>Oprava zab. zař. na trati Olomouc Nová ulice – Olomouc Řepčín</v>
      </c>
      <c r="F7" s="319"/>
      <c r="G7" s="319"/>
      <c r="H7" s="319"/>
      <c r="L7" s="16"/>
    </row>
    <row r="8" spans="2:46" s="1" customFormat="1" ht="12" customHeight="1">
      <c r="B8" s="34"/>
      <c r="D8" s="98" t="s">
        <v>103</v>
      </c>
      <c r="I8" s="99"/>
      <c r="L8" s="34"/>
    </row>
    <row r="9" spans="2:46" s="1" customFormat="1" ht="36.950000000000003" customHeight="1">
      <c r="B9" s="34"/>
      <c r="E9" s="320" t="s">
        <v>360</v>
      </c>
      <c r="F9" s="321"/>
      <c r="G9" s="321"/>
      <c r="H9" s="321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19</v>
      </c>
      <c r="F11" s="13" t="s">
        <v>20</v>
      </c>
      <c r="I11" s="100" t="s">
        <v>21</v>
      </c>
      <c r="J11" s="13" t="s">
        <v>20</v>
      </c>
      <c r="L11" s="34"/>
    </row>
    <row r="12" spans="2:46" s="1" customFormat="1" ht="12" customHeight="1">
      <c r="B12" s="34"/>
      <c r="D12" s="98" t="s">
        <v>23</v>
      </c>
      <c r="F12" s="13" t="s">
        <v>24</v>
      </c>
      <c r="I12" s="100" t="s">
        <v>25</v>
      </c>
      <c r="J12" s="101">
        <f>'Rekapitulace stavby'!AN8</f>
        <v>0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28</v>
      </c>
      <c r="I14" s="100" t="s">
        <v>29</v>
      </c>
      <c r="J14" s="13" t="s">
        <v>20</v>
      </c>
      <c r="L14" s="34"/>
    </row>
    <row r="15" spans="2:46" s="1" customFormat="1" ht="18" customHeight="1">
      <c r="B15" s="34"/>
      <c r="E15" s="13" t="s">
        <v>30</v>
      </c>
      <c r="I15" s="100" t="s">
        <v>31</v>
      </c>
      <c r="J15" s="13" t="s">
        <v>20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32</v>
      </c>
      <c r="I17" s="100" t="s">
        <v>29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22" t="str">
        <f>'Rekapitulace stavby'!E14</f>
        <v>Vyplň údaj</v>
      </c>
      <c r="F18" s="323"/>
      <c r="G18" s="323"/>
      <c r="H18" s="323"/>
      <c r="I18" s="100" t="s">
        <v>31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34</v>
      </c>
      <c r="I20" s="100" t="s">
        <v>29</v>
      </c>
      <c r="J20" s="13" t="s">
        <v>20</v>
      </c>
      <c r="L20" s="34"/>
    </row>
    <row r="21" spans="2:12" s="1" customFormat="1" ht="18" customHeight="1">
      <c r="B21" s="34"/>
      <c r="E21" s="13" t="s">
        <v>35</v>
      </c>
      <c r="I21" s="100" t="s">
        <v>31</v>
      </c>
      <c r="J21" s="13" t="s">
        <v>20</v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37</v>
      </c>
      <c r="I23" s="100" t="s">
        <v>29</v>
      </c>
      <c r="J23" s="13" t="s">
        <v>20</v>
      </c>
      <c r="L23" s="34"/>
    </row>
    <row r="24" spans="2:12" s="1" customFormat="1" ht="18" customHeight="1">
      <c r="B24" s="34"/>
      <c r="E24" s="13" t="s">
        <v>105</v>
      </c>
      <c r="I24" s="100" t="s">
        <v>31</v>
      </c>
      <c r="J24" s="13" t="s">
        <v>20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38</v>
      </c>
      <c r="I26" s="99"/>
      <c r="L26" s="34"/>
    </row>
    <row r="27" spans="2:12" s="6" customFormat="1" ht="22.5" customHeight="1">
      <c r="B27" s="102"/>
      <c r="E27" s="324" t="s">
        <v>106</v>
      </c>
      <c r="F27" s="324"/>
      <c r="G27" s="324"/>
      <c r="H27" s="324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40</v>
      </c>
      <c r="I30" s="99"/>
      <c r="J30" s="106">
        <f>ROUND(J86,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42</v>
      </c>
      <c r="I32" s="108" t="s">
        <v>41</v>
      </c>
      <c r="J32" s="107" t="s">
        <v>43</v>
      </c>
      <c r="L32" s="34"/>
    </row>
    <row r="33" spans="2:12" s="1" customFormat="1" ht="14.45" customHeight="1">
      <c r="B33" s="34"/>
      <c r="D33" s="98" t="s">
        <v>44</v>
      </c>
      <c r="E33" s="98" t="s">
        <v>45</v>
      </c>
      <c r="F33" s="109">
        <f>ROUND((SUM(BE86:BE218)),  2)</f>
        <v>0</v>
      </c>
      <c r="I33" s="110">
        <v>0.21</v>
      </c>
      <c r="J33" s="109">
        <f>ROUND(((SUM(BE86:BE218))*I33),  2)</f>
        <v>0</v>
      </c>
      <c r="L33" s="34"/>
    </row>
    <row r="34" spans="2:12" s="1" customFormat="1" ht="14.45" customHeight="1">
      <c r="B34" s="34"/>
      <c r="E34" s="98" t="s">
        <v>46</v>
      </c>
      <c r="F34" s="109">
        <f>ROUND((SUM(BF86:BF218)),  2)</f>
        <v>0</v>
      </c>
      <c r="I34" s="110">
        <v>0.15</v>
      </c>
      <c r="J34" s="109">
        <f>ROUND(((SUM(BF86:BF218))*I34),  2)</f>
        <v>0</v>
      </c>
      <c r="L34" s="34"/>
    </row>
    <row r="35" spans="2:12" s="1" customFormat="1" ht="14.45" hidden="1" customHeight="1">
      <c r="B35" s="34"/>
      <c r="E35" s="98" t="s">
        <v>47</v>
      </c>
      <c r="F35" s="109">
        <f>ROUND((SUM(BG86:BG218)),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48</v>
      </c>
      <c r="F36" s="109">
        <f>ROUND((SUM(BH86:BH218)),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49</v>
      </c>
      <c r="F37" s="109">
        <f>ROUND((SUM(BI86:BI218)),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50</v>
      </c>
      <c r="E39" s="113"/>
      <c r="F39" s="113"/>
      <c r="G39" s="114" t="s">
        <v>51</v>
      </c>
      <c r="H39" s="115" t="s">
        <v>52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107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5" t="str">
        <f>E7</f>
        <v>Oprava zab. zař. na trati Olomouc Nová ulice – Olomouc Řepčín</v>
      </c>
      <c r="F48" s="326"/>
      <c r="G48" s="326"/>
      <c r="H48" s="326"/>
      <c r="I48" s="99"/>
      <c r="J48" s="31"/>
      <c r="K48" s="31"/>
      <c r="L48" s="34"/>
    </row>
    <row r="49" spans="2:47" s="1" customFormat="1" ht="12" customHeight="1">
      <c r="B49" s="30"/>
      <c r="C49" s="25" t="s">
        <v>103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8" t="str">
        <f>E9</f>
        <v>PS 04 - Oprava PZS km 3,887</v>
      </c>
      <c r="F50" s="297"/>
      <c r="G50" s="297"/>
      <c r="H50" s="297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23</v>
      </c>
      <c r="D52" s="31"/>
      <c r="E52" s="31"/>
      <c r="F52" s="23" t="str">
        <f>F12</f>
        <v>Olomouc</v>
      </c>
      <c r="G52" s="31"/>
      <c r="H52" s="31"/>
      <c r="I52" s="100" t="s">
        <v>25</v>
      </c>
      <c r="J52" s="51">
        <f>IF(J12="","",J12)</f>
        <v>0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28</v>
      </c>
      <c r="D54" s="31"/>
      <c r="E54" s="31"/>
      <c r="F54" s="23" t="str">
        <f>E15</f>
        <v>Správa železniční dopravní cesty, s.o. - OŘ Olc</v>
      </c>
      <c r="G54" s="31"/>
      <c r="H54" s="31"/>
      <c r="I54" s="100" t="s">
        <v>34</v>
      </c>
      <c r="J54" s="28" t="str">
        <f>E21</f>
        <v>SB projekt s.r.o.</v>
      </c>
      <c r="K54" s="31"/>
      <c r="L54" s="34"/>
    </row>
    <row r="55" spans="2:47" s="1" customFormat="1" ht="24.95" customHeight="1">
      <c r="B55" s="30"/>
      <c r="C55" s="25" t="s">
        <v>32</v>
      </c>
      <c r="D55" s="31"/>
      <c r="E55" s="31"/>
      <c r="F55" s="23" t="str">
        <f>IF(E18="","",E18)</f>
        <v>Vyplň údaj</v>
      </c>
      <c r="G55" s="31"/>
      <c r="H55" s="31"/>
      <c r="I55" s="100" t="s">
        <v>37</v>
      </c>
      <c r="J55" s="28" t="str">
        <f>E24</f>
        <v>Ing. Petr Szabo, SB projekt s.r.o.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108</v>
      </c>
      <c r="D57" s="126"/>
      <c r="E57" s="126"/>
      <c r="F57" s="126"/>
      <c r="G57" s="126"/>
      <c r="H57" s="126"/>
      <c r="I57" s="127"/>
      <c r="J57" s="128" t="s">
        <v>109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72</v>
      </c>
      <c r="D59" s="31"/>
      <c r="E59" s="31"/>
      <c r="F59" s="31"/>
      <c r="G59" s="31"/>
      <c r="H59" s="31"/>
      <c r="I59" s="99"/>
      <c r="J59" s="69">
        <f>J86</f>
        <v>0</v>
      </c>
      <c r="K59" s="31"/>
      <c r="L59" s="34"/>
      <c r="AU59" s="13" t="s">
        <v>110</v>
      </c>
    </row>
    <row r="60" spans="2:47" s="7" customFormat="1" ht="24.95" customHeight="1">
      <c r="B60" s="130"/>
      <c r="C60" s="131"/>
      <c r="D60" s="132" t="s">
        <v>111</v>
      </c>
      <c r="E60" s="133"/>
      <c r="F60" s="133"/>
      <c r="G60" s="133"/>
      <c r="H60" s="133"/>
      <c r="I60" s="134"/>
      <c r="J60" s="135">
        <f>J87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361</v>
      </c>
      <c r="E61" s="140"/>
      <c r="F61" s="140"/>
      <c r="G61" s="140"/>
      <c r="H61" s="140"/>
      <c r="I61" s="141"/>
      <c r="J61" s="142">
        <f>J88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362</v>
      </c>
      <c r="E62" s="140"/>
      <c r="F62" s="140"/>
      <c r="G62" s="140"/>
      <c r="H62" s="140"/>
      <c r="I62" s="141"/>
      <c r="J62" s="142">
        <f>J98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363</v>
      </c>
      <c r="E63" s="140"/>
      <c r="F63" s="140"/>
      <c r="G63" s="140"/>
      <c r="H63" s="140"/>
      <c r="I63" s="141"/>
      <c r="J63" s="142">
        <f>J113</f>
        <v>0</v>
      </c>
      <c r="K63" s="138"/>
      <c r="L63" s="143"/>
    </row>
    <row r="64" spans="2:47" s="8" customFormat="1" ht="19.899999999999999" customHeight="1">
      <c r="B64" s="137"/>
      <c r="C64" s="138"/>
      <c r="D64" s="139" t="s">
        <v>364</v>
      </c>
      <c r="E64" s="140"/>
      <c r="F64" s="140"/>
      <c r="G64" s="140"/>
      <c r="H64" s="140"/>
      <c r="I64" s="141"/>
      <c r="J64" s="142">
        <f>J132</f>
        <v>0</v>
      </c>
      <c r="K64" s="138"/>
      <c r="L64" s="143"/>
    </row>
    <row r="65" spans="2:12" s="8" customFormat="1" ht="19.899999999999999" customHeight="1">
      <c r="B65" s="137"/>
      <c r="C65" s="138"/>
      <c r="D65" s="139" t="s">
        <v>365</v>
      </c>
      <c r="E65" s="140"/>
      <c r="F65" s="140"/>
      <c r="G65" s="140"/>
      <c r="H65" s="140"/>
      <c r="I65" s="141"/>
      <c r="J65" s="142">
        <f>J175</f>
        <v>0</v>
      </c>
      <c r="K65" s="138"/>
      <c r="L65" s="143"/>
    </row>
    <row r="66" spans="2:12" s="8" customFormat="1" ht="19.899999999999999" customHeight="1">
      <c r="B66" s="137"/>
      <c r="C66" s="138"/>
      <c r="D66" s="139" t="s">
        <v>113</v>
      </c>
      <c r="E66" s="140"/>
      <c r="F66" s="140"/>
      <c r="G66" s="140"/>
      <c r="H66" s="140"/>
      <c r="I66" s="141"/>
      <c r="J66" s="142">
        <f>J200</f>
        <v>0</v>
      </c>
      <c r="K66" s="138"/>
      <c r="L66" s="143"/>
    </row>
    <row r="67" spans="2:12" s="1" customFormat="1" ht="21.75" customHeight="1">
      <c r="B67" s="30"/>
      <c r="C67" s="31"/>
      <c r="D67" s="31"/>
      <c r="E67" s="31"/>
      <c r="F67" s="31"/>
      <c r="G67" s="31"/>
      <c r="H67" s="31"/>
      <c r="I67" s="99"/>
      <c r="J67" s="31"/>
      <c r="K67" s="31"/>
      <c r="L67" s="34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121"/>
      <c r="J68" s="43"/>
      <c r="K68" s="43"/>
      <c r="L68" s="34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124"/>
      <c r="J72" s="45"/>
      <c r="K72" s="45"/>
      <c r="L72" s="34"/>
    </row>
    <row r="73" spans="2:12" s="1" customFormat="1" ht="24.95" customHeight="1">
      <c r="B73" s="30"/>
      <c r="C73" s="19" t="s">
        <v>114</v>
      </c>
      <c r="D73" s="31"/>
      <c r="E73" s="31"/>
      <c r="F73" s="31"/>
      <c r="G73" s="31"/>
      <c r="H73" s="31"/>
      <c r="I73" s="99"/>
      <c r="J73" s="31"/>
      <c r="K73" s="31"/>
      <c r="L73" s="34"/>
    </row>
    <row r="74" spans="2:12" s="1" customFormat="1" ht="6.95" customHeight="1">
      <c r="B74" s="30"/>
      <c r="C74" s="31"/>
      <c r="D74" s="31"/>
      <c r="E74" s="31"/>
      <c r="F74" s="31"/>
      <c r="G74" s="31"/>
      <c r="H74" s="31"/>
      <c r="I74" s="99"/>
      <c r="J74" s="31"/>
      <c r="K74" s="31"/>
      <c r="L74" s="34"/>
    </row>
    <row r="75" spans="2:12" s="1" customFormat="1" ht="12" customHeight="1">
      <c r="B75" s="30"/>
      <c r="C75" s="25" t="s">
        <v>16</v>
      </c>
      <c r="D75" s="31"/>
      <c r="E75" s="31"/>
      <c r="F75" s="31"/>
      <c r="G75" s="31"/>
      <c r="H75" s="31"/>
      <c r="I75" s="99"/>
      <c r="J75" s="31"/>
      <c r="K75" s="31"/>
      <c r="L75" s="34"/>
    </row>
    <row r="76" spans="2:12" s="1" customFormat="1" ht="16.5" customHeight="1">
      <c r="B76" s="30"/>
      <c r="C76" s="31"/>
      <c r="D76" s="31"/>
      <c r="E76" s="325" t="str">
        <f>E7</f>
        <v>Oprava zab. zař. na trati Olomouc Nová ulice – Olomouc Řepčín</v>
      </c>
      <c r="F76" s="326"/>
      <c r="G76" s="326"/>
      <c r="H76" s="326"/>
      <c r="I76" s="99"/>
      <c r="J76" s="31"/>
      <c r="K76" s="31"/>
      <c r="L76" s="34"/>
    </row>
    <row r="77" spans="2:12" s="1" customFormat="1" ht="12" customHeight="1">
      <c r="B77" s="30"/>
      <c r="C77" s="25" t="s">
        <v>103</v>
      </c>
      <c r="D77" s="31"/>
      <c r="E77" s="31"/>
      <c r="F77" s="31"/>
      <c r="G77" s="31"/>
      <c r="H77" s="31"/>
      <c r="I77" s="99"/>
      <c r="J77" s="31"/>
      <c r="K77" s="31"/>
      <c r="L77" s="34"/>
    </row>
    <row r="78" spans="2:12" s="1" customFormat="1" ht="16.5" customHeight="1">
      <c r="B78" s="30"/>
      <c r="C78" s="31"/>
      <c r="D78" s="31"/>
      <c r="E78" s="298" t="str">
        <f>E9</f>
        <v>PS 04 - Oprava PZS km 3,887</v>
      </c>
      <c r="F78" s="297"/>
      <c r="G78" s="297"/>
      <c r="H78" s="297"/>
      <c r="I78" s="99"/>
      <c r="J78" s="31"/>
      <c r="K78" s="31"/>
      <c r="L78" s="34"/>
    </row>
    <row r="79" spans="2:12" s="1" customFormat="1" ht="6.95" customHeight="1">
      <c r="B79" s="30"/>
      <c r="C79" s="31"/>
      <c r="D79" s="31"/>
      <c r="E79" s="31"/>
      <c r="F79" s="31"/>
      <c r="G79" s="31"/>
      <c r="H79" s="31"/>
      <c r="I79" s="99"/>
      <c r="J79" s="31"/>
      <c r="K79" s="31"/>
      <c r="L79" s="34"/>
    </row>
    <row r="80" spans="2:12" s="1" customFormat="1" ht="12" customHeight="1">
      <c r="B80" s="30"/>
      <c r="C80" s="25" t="s">
        <v>23</v>
      </c>
      <c r="D80" s="31"/>
      <c r="E80" s="31"/>
      <c r="F80" s="23" t="str">
        <f>F12</f>
        <v>Olomouc</v>
      </c>
      <c r="G80" s="31"/>
      <c r="H80" s="31"/>
      <c r="I80" s="100" t="s">
        <v>25</v>
      </c>
      <c r="J80" s="51">
        <f>IF(J12="","",J12)</f>
        <v>0</v>
      </c>
      <c r="K80" s="31"/>
      <c r="L80" s="34"/>
    </row>
    <row r="81" spans="2:65" s="1" customFormat="1" ht="6.95" customHeight="1">
      <c r="B81" s="30"/>
      <c r="C81" s="31"/>
      <c r="D81" s="31"/>
      <c r="E81" s="31"/>
      <c r="F81" s="31"/>
      <c r="G81" s="31"/>
      <c r="H81" s="31"/>
      <c r="I81" s="99"/>
      <c r="J81" s="31"/>
      <c r="K81" s="31"/>
      <c r="L81" s="34"/>
    </row>
    <row r="82" spans="2:65" s="1" customFormat="1" ht="13.7" customHeight="1">
      <c r="B82" s="30"/>
      <c r="C82" s="25" t="s">
        <v>28</v>
      </c>
      <c r="D82" s="31"/>
      <c r="E82" s="31"/>
      <c r="F82" s="23" t="str">
        <f>E15</f>
        <v>Správa železniční dopravní cesty, s.o. - OŘ Olc</v>
      </c>
      <c r="G82" s="31"/>
      <c r="H82" s="31"/>
      <c r="I82" s="100" t="s">
        <v>34</v>
      </c>
      <c r="J82" s="28" t="str">
        <f>E21</f>
        <v>SB projekt s.r.o.</v>
      </c>
      <c r="K82" s="31"/>
      <c r="L82" s="34"/>
    </row>
    <row r="83" spans="2:65" s="1" customFormat="1" ht="24.95" customHeight="1">
      <c r="B83" s="30"/>
      <c r="C83" s="25" t="s">
        <v>32</v>
      </c>
      <c r="D83" s="31"/>
      <c r="E83" s="31"/>
      <c r="F83" s="23" t="str">
        <f>IF(E18="","",E18)</f>
        <v>Vyplň údaj</v>
      </c>
      <c r="G83" s="31"/>
      <c r="H83" s="31"/>
      <c r="I83" s="100" t="s">
        <v>37</v>
      </c>
      <c r="J83" s="28" t="str">
        <f>E24</f>
        <v>Ing. Petr Szabo, SB projekt s.r.o.</v>
      </c>
      <c r="K83" s="31"/>
      <c r="L83" s="34"/>
    </row>
    <row r="84" spans="2:65" s="1" customFormat="1" ht="10.35" customHeight="1">
      <c r="B84" s="30"/>
      <c r="C84" s="31"/>
      <c r="D84" s="31"/>
      <c r="E84" s="31"/>
      <c r="F84" s="31"/>
      <c r="G84" s="31"/>
      <c r="H84" s="31"/>
      <c r="I84" s="99"/>
      <c r="J84" s="31"/>
      <c r="K84" s="31"/>
      <c r="L84" s="34"/>
    </row>
    <row r="85" spans="2:65" s="9" customFormat="1" ht="29.25" customHeight="1">
      <c r="B85" s="144"/>
      <c r="C85" s="145" t="s">
        <v>115</v>
      </c>
      <c r="D85" s="146" t="s">
        <v>59</v>
      </c>
      <c r="E85" s="146" t="s">
        <v>55</v>
      </c>
      <c r="F85" s="146" t="s">
        <v>56</v>
      </c>
      <c r="G85" s="146" t="s">
        <v>116</v>
      </c>
      <c r="H85" s="146" t="s">
        <v>117</v>
      </c>
      <c r="I85" s="147" t="s">
        <v>118</v>
      </c>
      <c r="J85" s="146" t="s">
        <v>109</v>
      </c>
      <c r="K85" s="148" t="s">
        <v>119</v>
      </c>
      <c r="L85" s="149"/>
      <c r="M85" s="60" t="s">
        <v>20</v>
      </c>
      <c r="N85" s="61" t="s">
        <v>44</v>
      </c>
      <c r="O85" s="61" t="s">
        <v>120</v>
      </c>
      <c r="P85" s="61" t="s">
        <v>121</v>
      </c>
      <c r="Q85" s="61" t="s">
        <v>122</v>
      </c>
      <c r="R85" s="61" t="s">
        <v>123</v>
      </c>
      <c r="S85" s="61" t="s">
        <v>124</v>
      </c>
      <c r="T85" s="62" t="s">
        <v>125</v>
      </c>
    </row>
    <row r="86" spans="2:65" s="1" customFormat="1" ht="22.9" customHeight="1">
      <c r="B86" s="30"/>
      <c r="C86" s="67" t="s">
        <v>126</v>
      </c>
      <c r="D86" s="31"/>
      <c r="E86" s="31"/>
      <c r="F86" s="31"/>
      <c r="G86" s="31"/>
      <c r="H86" s="31"/>
      <c r="I86" s="99"/>
      <c r="J86" s="150">
        <f>BK86</f>
        <v>0</v>
      </c>
      <c r="K86" s="31"/>
      <c r="L86" s="34"/>
      <c r="M86" s="63"/>
      <c r="N86" s="64"/>
      <c r="O86" s="64"/>
      <c r="P86" s="151">
        <f>P87</f>
        <v>0</v>
      </c>
      <c r="Q86" s="64"/>
      <c r="R86" s="151">
        <f>R87</f>
        <v>0</v>
      </c>
      <c r="S86" s="64"/>
      <c r="T86" s="152">
        <f>T87</f>
        <v>0</v>
      </c>
      <c r="AT86" s="13" t="s">
        <v>73</v>
      </c>
      <c r="AU86" s="13" t="s">
        <v>110</v>
      </c>
      <c r="BK86" s="153">
        <f>BK87</f>
        <v>0</v>
      </c>
    </row>
    <row r="87" spans="2:65" s="10" customFormat="1" ht="25.9" customHeight="1">
      <c r="B87" s="154"/>
      <c r="C87" s="155"/>
      <c r="D87" s="156" t="s">
        <v>73</v>
      </c>
      <c r="E87" s="157" t="s">
        <v>127</v>
      </c>
      <c r="F87" s="157" t="s">
        <v>128</v>
      </c>
      <c r="G87" s="155"/>
      <c r="H87" s="155"/>
      <c r="I87" s="158"/>
      <c r="J87" s="159">
        <f>BK87</f>
        <v>0</v>
      </c>
      <c r="K87" s="155"/>
      <c r="L87" s="160"/>
      <c r="M87" s="161"/>
      <c r="N87" s="162"/>
      <c r="O87" s="162"/>
      <c r="P87" s="163">
        <f>P88+P98+P113+P132+P175+P200</f>
        <v>0</v>
      </c>
      <c r="Q87" s="162"/>
      <c r="R87" s="163">
        <f>R88+R98+R113+R132+R175+R200</f>
        <v>0</v>
      </c>
      <c r="S87" s="162"/>
      <c r="T87" s="164">
        <f>T88+T98+T113+T132+T175+T200</f>
        <v>0</v>
      </c>
      <c r="AR87" s="165" t="s">
        <v>22</v>
      </c>
      <c r="AT87" s="166" t="s">
        <v>73</v>
      </c>
      <c r="AU87" s="166" t="s">
        <v>74</v>
      </c>
      <c r="AY87" s="165" t="s">
        <v>129</v>
      </c>
      <c r="BK87" s="167">
        <f>BK88+BK98+BK113+BK132+BK175+BK200</f>
        <v>0</v>
      </c>
    </row>
    <row r="88" spans="2:65" s="10" customFormat="1" ht="22.9" customHeight="1">
      <c r="B88" s="154"/>
      <c r="C88" s="155"/>
      <c r="D88" s="156" t="s">
        <v>73</v>
      </c>
      <c r="E88" s="168" t="s">
        <v>22</v>
      </c>
      <c r="F88" s="168" t="s">
        <v>366</v>
      </c>
      <c r="G88" s="155"/>
      <c r="H88" s="155"/>
      <c r="I88" s="158"/>
      <c r="J88" s="169">
        <f>BK88</f>
        <v>0</v>
      </c>
      <c r="K88" s="155"/>
      <c r="L88" s="160"/>
      <c r="M88" s="161"/>
      <c r="N88" s="162"/>
      <c r="O88" s="162"/>
      <c r="P88" s="163">
        <f>SUM(P89:P97)</f>
        <v>0</v>
      </c>
      <c r="Q88" s="162"/>
      <c r="R88" s="163">
        <f>SUM(R89:R97)</f>
        <v>0</v>
      </c>
      <c r="S88" s="162"/>
      <c r="T88" s="164">
        <f>SUM(T89:T97)</f>
        <v>0</v>
      </c>
      <c r="AR88" s="165" t="s">
        <v>22</v>
      </c>
      <c r="AT88" s="166" t="s">
        <v>73</v>
      </c>
      <c r="AU88" s="166" t="s">
        <v>22</v>
      </c>
      <c r="AY88" s="165" t="s">
        <v>129</v>
      </c>
      <c r="BK88" s="167">
        <f>SUM(BK89:BK97)</f>
        <v>0</v>
      </c>
    </row>
    <row r="89" spans="2:65" s="1" customFormat="1" ht="22.5" customHeight="1">
      <c r="B89" s="30"/>
      <c r="C89" s="170" t="s">
        <v>22</v>
      </c>
      <c r="D89" s="170" t="s">
        <v>132</v>
      </c>
      <c r="E89" s="171" t="s">
        <v>367</v>
      </c>
      <c r="F89" s="172" t="s">
        <v>368</v>
      </c>
      <c r="G89" s="173" t="s">
        <v>369</v>
      </c>
      <c r="H89" s="174">
        <v>170</v>
      </c>
      <c r="I89" s="175"/>
      <c r="J89" s="176">
        <f>ROUND(I89*H89,2)</f>
        <v>0</v>
      </c>
      <c r="K89" s="172" t="s">
        <v>136</v>
      </c>
      <c r="L89" s="34"/>
      <c r="M89" s="177" t="s">
        <v>20</v>
      </c>
      <c r="N89" s="178" t="s">
        <v>45</v>
      </c>
      <c r="O89" s="56"/>
      <c r="P89" s="179">
        <f>O89*H89</f>
        <v>0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AR89" s="13" t="s">
        <v>22</v>
      </c>
      <c r="AT89" s="13" t="s">
        <v>132</v>
      </c>
      <c r="AU89" s="13" t="s">
        <v>83</v>
      </c>
      <c r="AY89" s="13" t="s">
        <v>129</v>
      </c>
      <c r="BE89" s="181">
        <f>IF(N89="základní",J89,0)</f>
        <v>0</v>
      </c>
      <c r="BF89" s="181">
        <f>IF(N89="snížená",J89,0)</f>
        <v>0</v>
      </c>
      <c r="BG89" s="181">
        <f>IF(N89="zákl. přenesená",J89,0)</f>
        <v>0</v>
      </c>
      <c r="BH89" s="181">
        <f>IF(N89="sníž. přenesená",J89,0)</f>
        <v>0</v>
      </c>
      <c r="BI89" s="181">
        <f>IF(N89="nulová",J89,0)</f>
        <v>0</v>
      </c>
      <c r="BJ89" s="13" t="s">
        <v>22</v>
      </c>
      <c r="BK89" s="181">
        <f>ROUND(I89*H89,2)</f>
        <v>0</v>
      </c>
      <c r="BL89" s="13" t="s">
        <v>22</v>
      </c>
      <c r="BM89" s="13" t="s">
        <v>370</v>
      </c>
    </row>
    <row r="90" spans="2:65" s="1" customFormat="1" ht="19.5">
      <c r="B90" s="30"/>
      <c r="C90" s="31"/>
      <c r="D90" s="197" t="s">
        <v>371</v>
      </c>
      <c r="E90" s="31"/>
      <c r="F90" s="198" t="s">
        <v>372</v>
      </c>
      <c r="G90" s="31"/>
      <c r="H90" s="31"/>
      <c r="I90" s="99"/>
      <c r="J90" s="31"/>
      <c r="K90" s="31"/>
      <c r="L90" s="34"/>
      <c r="M90" s="199"/>
      <c r="N90" s="56"/>
      <c r="O90" s="56"/>
      <c r="P90" s="56"/>
      <c r="Q90" s="56"/>
      <c r="R90" s="56"/>
      <c r="S90" s="56"/>
      <c r="T90" s="57"/>
      <c r="AT90" s="13" t="s">
        <v>371</v>
      </c>
      <c r="AU90" s="13" t="s">
        <v>83</v>
      </c>
    </row>
    <row r="91" spans="2:65" s="1" customFormat="1" ht="22.5" customHeight="1">
      <c r="B91" s="30"/>
      <c r="C91" s="170" t="s">
        <v>83</v>
      </c>
      <c r="D91" s="170" t="s">
        <v>132</v>
      </c>
      <c r="E91" s="171" t="s">
        <v>373</v>
      </c>
      <c r="F91" s="172" t="s">
        <v>374</v>
      </c>
      <c r="G91" s="173" t="s">
        <v>375</v>
      </c>
      <c r="H91" s="174">
        <v>1000</v>
      </c>
      <c r="I91" s="175"/>
      <c r="J91" s="176">
        <f>ROUND(I91*H91,2)</f>
        <v>0</v>
      </c>
      <c r="K91" s="172" t="s">
        <v>136</v>
      </c>
      <c r="L91" s="34"/>
      <c r="M91" s="177" t="s">
        <v>20</v>
      </c>
      <c r="N91" s="178" t="s">
        <v>45</v>
      </c>
      <c r="O91" s="56"/>
      <c r="P91" s="179">
        <f>O91*H91</f>
        <v>0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AR91" s="13" t="s">
        <v>22</v>
      </c>
      <c r="AT91" s="13" t="s">
        <v>132</v>
      </c>
      <c r="AU91" s="13" t="s">
        <v>83</v>
      </c>
      <c r="AY91" s="13" t="s">
        <v>129</v>
      </c>
      <c r="BE91" s="181">
        <f>IF(N91="základní",J91,0)</f>
        <v>0</v>
      </c>
      <c r="BF91" s="181">
        <f>IF(N91="snížená",J91,0)</f>
        <v>0</v>
      </c>
      <c r="BG91" s="181">
        <f>IF(N91="zákl. přenesená",J91,0)</f>
        <v>0</v>
      </c>
      <c r="BH91" s="181">
        <f>IF(N91="sníž. přenesená",J91,0)</f>
        <v>0</v>
      </c>
      <c r="BI91" s="181">
        <f>IF(N91="nulová",J91,0)</f>
        <v>0</v>
      </c>
      <c r="BJ91" s="13" t="s">
        <v>22</v>
      </c>
      <c r="BK91" s="181">
        <f>ROUND(I91*H91,2)</f>
        <v>0</v>
      </c>
      <c r="BL91" s="13" t="s">
        <v>22</v>
      </c>
      <c r="BM91" s="13" t="s">
        <v>376</v>
      </c>
    </row>
    <row r="92" spans="2:65" s="1" customFormat="1" ht="19.5">
      <c r="B92" s="30"/>
      <c r="C92" s="31"/>
      <c r="D92" s="197" t="s">
        <v>371</v>
      </c>
      <c r="E92" s="31"/>
      <c r="F92" s="198" t="s">
        <v>377</v>
      </c>
      <c r="G92" s="31"/>
      <c r="H92" s="31"/>
      <c r="I92" s="99"/>
      <c r="J92" s="31"/>
      <c r="K92" s="31"/>
      <c r="L92" s="34"/>
      <c r="M92" s="199"/>
      <c r="N92" s="56"/>
      <c r="O92" s="56"/>
      <c r="P92" s="56"/>
      <c r="Q92" s="56"/>
      <c r="R92" s="56"/>
      <c r="S92" s="56"/>
      <c r="T92" s="57"/>
      <c r="AT92" s="13" t="s">
        <v>371</v>
      </c>
      <c r="AU92" s="13" t="s">
        <v>83</v>
      </c>
    </row>
    <row r="93" spans="2:65" s="1" customFormat="1" ht="16.5" customHeight="1">
      <c r="B93" s="30"/>
      <c r="C93" s="170" t="s">
        <v>130</v>
      </c>
      <c r="D93" s="170" t="s">
        <v>132</v>
      </c>
      <c r="E93" s="171" t="s">
        <v>378</v>
      </c>
      <c r="F93" s="172" t="s">
        <v>379</v>
      </c>
      <c r="G93" s="173" t="s">
        <v>144</v>
      </c>
      <c r="H93" s="174">
        <v>500</v>
      </c>
      <c r="I93" s="175"/>
      <c r="J93" s="176">
        <f>ROUND(I93*H93,2)</f>
        <v>0</v>
      </c>
      <c r="K93" s="172" t="s">
        <v>136</v>
      </c>
      <c r="L93" s="34"/>
      <c r="M93" s="177" t="s">
        <v>20</v>
      </c>
      <c r="N93" s="178" t="s">
        <v>45</v>
      </c>
      <c r="O93" s="56"/>
      <c r="P93" s="179">
        <f>O93*H93</f>
        <v>0</v>
      </c>
      <c r="Q93" s="179">
        <v>0</v>
      </c>
      <c r="R93" s="179">
        <f>Q93*H93</f>
        <v>0</v>
      </c>
      <c r="S93" s="179">
        <v>0</v>
      </c>
      <c r="T93" s="180">
        <f>S93*H93</f>
        <v>0</v>
      </c>
      <c r="AR93" s="13" t="s">
        <v>22</v>
      </c>
      <c r="AT93" s="13" t="s">
        <v>132</v>
      </c>
      <c r="AU93" s="13" t="s">
        <v>83</v>
      </c>
      <c r="AY93" s="13" t="s">
        <v>129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13" t="s">
        <v>22</v>
      </c>
      <c r="BK93" s="181">
        <f>ROUND(I93*H93,2)</f>
        <v>0</v>
      </c>
      <c r="BL93" s="13" t="s">
        <v>22</v>
      </c>
      <c r="BM93" s="13" t="s">
        <v>380</v>
      </c>
    </row>
    <row r="94" spans="2:65" s="1" customFormat="1" ht="16.5" customHeight="1">
      <c r="B94" s="30"/>
      <c r="C94" s="182" t="s">
        <v>146</v>
      </c>
      <c r="D94" s="182" t="s">
        <v>138</v>
      </c>
      <c r="E94" s="183" t="s">
        <v>381</v>
      </c>
      <c r="F94" s="184" t="s">
        <v>382</v>
      </c>
      <c r="G94" s="185" t="s">
        <v>144</v>
      </c>
      <c r="H94" s="186">
        <v>500</v>
      </c>
      <c r="I94" s="187"/>
      <c r="J94" s="188">
        <f>ROUND(I94*H94,2)</f>
        <v>0</v>
      </c>
      <c r="K94" s="184" t="s">
        <v>136</v>
      </c>
      <c r="L94" s="189"/>
      <c r="M94" s="190" t="s">
        <v>20</v>
      </c>
      <c r="N94" s="191" t="s">
        <v>45</v>
      </c>
      <c r="O94" s="56"/>
      <c r="P94" s="179">
        <f>O94*H94</f>
        <v>0</v>
      </c>
      <c r="Q94" s="179">
        <v>0</v>
      </c>
      <c r="R94" s="179">
        <f>Q94*H94</f>
        <v>0</v>
      </c>
      <c r="S94" s="179">
        <v>0</v>
      </c>
      <c r="T94" s="180">
        <f>S94*H94</f>
        <v>0</v>
      </c>
      <c r="AR94" s="13" t="s">
        <v>83</v>
      </c>
      <c r="AT94" s="13" t="s">
        <v>138</v>
      </c>
      <c r="AU94" s="13" t="s">
        <v>83</v>
      </c>
      <c r="AY94" s="13" t="s">
        <v>129</v>
      </c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3" t="s">
        <v>22</v>
      </c>
      <c r="BK94" s="181">
        <f>ROUND(I94*H94,2)</f>
        <v>0</v>
      </c>
      <c r="BL94" s="13" t="s">
        <v>22</v>
      </c>
      <c r="BM94" s="13" t="s">
        <v>383</v>
      </c>
    </row>
    <row r="95" spans="2:65" s="1" customFormat="1" ht="22.5" customHeight="1">
      <c r="B95" s="30"/>
      <c r="C95" s="170" t="s">
        <v>151</v>
      </c>
      <c r="D95" s="170" t="s">
        <v>132</v>
      </c>
      <c r="E95" s="171" t="s">
        <v>384</v>
      </c>
      <c r="F95" s="172" t="s">
        <v>385</v>
      </c>
      <c r="G95" s="173" t="s">
        <v>135</v>
      </c>
      <c r="H95" s="174">
        <v>50</v>
      </c>
      <c r="I95" s="175"/>
      <c r="J95" s="176">
        <f>ROUND(I95*H95,2)</f>
        <v>0</v>
      </c>
      <c r="K95" s="172" t="s">
        <v>136</v>
      </c>
      <c r="L95" s="34"/>
      <c r="M95" s="177" t="s">
        <v>20</v>
      </c>
      <c r="N95" s="178" t="s">
        <v>45</v>
      </c>
      <c r="O95" s="56"/>
      <c r="P95" s="179">
        <f>O95*H95</f>
        <v>0</v>
      </c>
      <c r="Q95" s="179">
        <v>0</v>
      </c>
      <c r="R95" s="179">
        <f>Q95*H95</f>
        <v>0</v>
      </c>
      <c r="S95" s="179">
        <v>0</v>
      </c>
      <c r="T95" s="180">
        <f>S95*H95</f>
        <v>0</v>
      </c>
      <c r="AR95" s="13" t="s">
        <v>386</v>
      </c>
      <c r="AT95" s="13" t="s">
        <v>132</v>
      </c>
      <c r="AU95" s="13" t="s">
        <v>83</v>
      </c>
      <c r="AY95" s="13" t="s">
        <v>129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3" t="s">
        <v>22</v>
      </c>
      <c r="BK95" s="181">
        <f>ROUND(I95*H95,2)</f>
        <v>0</v>
      </c>
      <c r="BL95" s="13" t="s">
        <v>386</v>
      </c>
      <c r="BM95" s="13" t="s">
        <v>387</v>
      </c>
    </row>
    <row r="96" spans="2:65" s="1" customFormat="1" ht="16.5" customHeight="1">
      <c r="B96" s="30"/>
      <c r="C96" s="170" t="s">
        <v>155</v>
      </c>
      <c r="D96" s="170" t="s">
        <v>132</v>
      </c>
      <c r="E96" s="171" t="s">
        <v>388</v>
      </c>
      <c r="F96" s="172" t="s">
        <v>389</v>
      </c>
      <c r="G96" s="173" t="s">
        <v>135</v>
      </c>
      <c r="H96" s="174">
        <v>20</v>
      </c>
      <c r="I96" s="175"/>
      <c r="J96" s="176">
        <f>ROUND(I96*H96,2)</f>
        <v>0</v>
      </c>
      <c r="K96" s="172" t="s">
        <v>136</v>
      </c>
      <c r="L96" s="34"/>
      <c r="M96" s="177" t="s">
        <v>20</v>
      </c>
      <c r="N96" s="178" t="s">
        <v>45</v>
      </c>
      <c r="O96" s="56"/>
      <c r="P96" s="179">
        <f>O96*H96</f>
        <v>0</v>
      </c>
      <c r="Q96" s="179">
        <v>0</v>
      </c>
      <c r="R96" s="179">
        <f>Q96*H96</f>
        <v>0</v>
      </c>
      <c r="S96" s="179">
        <v>0</v>
      </c>
      <c r="T96" s="180">
        <f>S96*H96</f>
        <v>0</v>
      </c>
      <c r="AR96" s="13" t="s">
        <v>22</v>
      </c>
      <c r="AT96" s="13" t="s">
        <v>132</v>
      </c>
      <c r="AU96" s="13" t="s">
        <v>83</v>
      </c>
      <c r="AY96" s="13" t="s">
        <v>129</v>
      </c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13" t="s">
        <v>22</v>
      </c>
      <c r="BK96" s="181">
        <f>ROUND(I96*H96,2)</f>
        <v>0</v>
      </c>
      <c r="BL96" s="13" t="s">
        <v>22</v>
      </c>
      <c r="BM96" s="13" t="s">
        <v>390</v>
      </c>
    </row>
    <row r="97" spans="2:65" s="1" customFormat="1" ht="16.5" customHeight="1">
      <c r="B97" s="30"/>
      <c r="C97" s="170" t="s">
        <v>159</v>
      </c>
      <c r="D97" s="170" t="s">
        <v>132</v>
      </c>
      <c r="E97" s="171" t="s">
        <v>391</v>
      </c>
      <c r="F97" s="172" t="s">
        <v>392</v>
      </c>
      <c r="G97" s="173" t="s">
        <v>144</v>
      </c>
      <c r="H97" s="174">
        <v>20</v>
      </c>
      <c r="I97" s="175"/>
      <c r="J97" s="176">
        <f>ROUND(I97*H97,2)</f>
        <v>0</v>
      </c>
      <c r="K97" s="172" t="s">
        <v>136</v>
      </c>
      <c r="L97" s="34"/>
      <c r="M97" s="177" t="s">
        <v>20</v>
      </c>
      <c r="N97" s="178" t="s">
        <v>45</v>
      </c>
      <c r="O97" s="56"/>
      <c r="P97" s="179">
        <f>O97*H97</f>
        <v>0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AR97" s="13" t="s">
        <v>22</v>
      </c>
      <c r="AT97" s="13" t="s">
        <v>132</v>
      </c>
      <c r="AU97" s="13" t="s">
        <v>83</v>
      </c>
      <c r="AY97" s="13" t="s">
        <v>129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3" t="s">
        <v>22</v>
      </c>
      <c r="BK97" s="181">
        <f>ROUND(I97*H97,2)</f>
        <v>0</v>
      </c>
      <c r="BL97" s="13" t="s">
        <v>22</v>
      </c>
      <c r="BM97" s="13" t="s">
        <v>393</v>
      </c>
    </row>
    <row r="98" spans="2:65" s="10" customFormat="1" ht="22.9" customHeight="1">
      <c r="B98" s="154"/>
      <c r="C98" s="155"/>
      <c r="D98" s="156" t="s">
        <v>73</v>
      </c>
      <c r="E98" s="168" t="s">
        <v>83</v>
      </c>
      <c r="F98" s="168" t="s">
        <v>394</v>
      </c>
      <c r="G98" s="155"/>
      <c r="H98" s="155"/>
      <c r="I98" s="158"/>
      <c r="J98" s="169">
        <f>BK98</f>
        <v>0</v>
      </c>
      <c r="K98" s="155"/>
      <c r="L98" s="160"/>
      <c r="M98" s="161"/>
      <c r="N98" s="162"/>
      <c r="O98" s="162"/>
      <c r="P98" s="163">
        <f>SUM(P99:P112)</f>
        <v>0</v>
      </c>
      <c r="Q98" s="162"/>
      <c r="R98" s="163">
        <f>SUM(R99:R112)</f>
        <v>0</v>
      </c>
      <c r="S98" s="162"/>
      <c r="T98" s="164">
        <f>SUM(T99:T112)</f>
        <v>0</v>
      </c>
      <c r="AR98" s="165" t="s">
        <v>22</v>
      </c>
      <c r="AT98" s="166" t="s">
        <v>73</v>
      </c>
      <c r="AU98" s="166" t="s">
        <v>22</v>
      </c>
      <c r="AY98" s="165" t="s">
        <v>129</v>
      </c>
      <c r="BK98" s="167">
        <f>SUM(BK99:BK112)</f>
        <v>0</v>
      </c>
    </row>
    <row r="99" spans="2:65" s="1" customFormat="1" ht="33.75" customHeight="1">
      <c r="B99" s="30"/>
      <c r="C99" s="170" t="s">
        <v>163</v>
      </c>
      <c r="D99" s="170" t="s">
        <v>132</v>
      </c>
      <c r="E99" s="171" t="s">
        <v>395</v>
      </c>
      <c r="F99" s="172" t="s">
        <v>396</v>
      </c>
      <c r="G99" s="173" t="s">
        <v>144</v>
      </c>
      <c r="H99" s="174">
        <v>50</v>
      </c>
      <c r="I99" s="175"/>
      <c r="J99" s="176">
        <f t="shared" ref="J99:J112" si="0">ROUND(I99*H99,2)</f>
        <v>0</v>
      </c>
      <c r="K99" s="172" t="s">
        <v>136</v>
      </c>
      <c r="L99" s="34"/>
      <c r="M99" s="177" t="s">
        <v>20</v>
      </c>
      <c r="N99" s="178" t="s">
        <v>45</v>
      </c>
      <c r="O99" s="56"/>
      <c r="P99" s="179">
        <f t="shared" ref="P99:P112" si="1">O99*H99</f>
        <v>0</v>
      </c>
      <c r="Q99" s="179">
        <v>0</v>
      </c>
      <c r="R99" s="179">
        <f t="shared" ref="R99:R112" si="2">Q99*H99</f>
        <v>0</v>
      </c>
      <c r="S99" s="179">
        <v>0</v>
      </c>
      <c r="T99" s="180">
        <f t="shared" ref="T99:T112" si="3">S99*H99</f>
        <v>0</v>
      </c>
      <c r="AR99" s="13" t="s">
        <v>386</v>
      </c>
      <c r="AT99" s="13" t="s">
        <v>132</v>
      </c>
      <c r="AU99" s="13" t="s">
        <v>83</v>
      </c>
      <c r="AY99" s="13" t="s">
        <v>129</v>
      </c>
      <c r="BE99" s="181">
        <f t="shared" ref="BE99:BE112" si="4">IF(N99="základní",J99,0)</f>
        <v>0</v>
      </c>
      <c r="BF99" s="181">
        <f t="shared" ref="BF99:BF112" si="5">IF(N99="snížená",J99,0)</f>
        <v>0</v>
      </c>
      <c r="BG99" s="181">
        <f t="shared" ref="BG99:BG112" si="6">IF(N99="zákl. přenesená",J99,0)</f>
        <v>0</v>
      </c>
      <c r="BH99" s="181">
        <f t="shared" ref="BH99:BH112" si="7">IF(N99="sníž. přenesená",J99,0)</f>
        <v>0</v>
      </c>
      <c r="BI99" s="181">
        <f t="shared" ref="BI99:BI112" si="8">IF(N99="nulová",J99,0)</f>
        <v>0</v>
      </c>
      <c r="BJ99" s="13" t="s">
        <v>22</v>
      </c>
      <c r="BK99" s="181">
        <f t="shared" ref="BK99:BK112" si="9">ROUND(I99*H99,2)</f>
        <v>0</v>
      </c>
      <c r="BL99" s="13" t="s">
        <v>386</v>
      </c>
      <c r="BM99" s="13" t="s">
        <v>397</v>
      </c>
    </row>
    <row r="100" spans="2:65" s="1" customFormat="1" ht="16.5" customHeight="1">
      <c r="B100" s="30"/>
      <c r="C100" s="182" t="s">
        <v>167</v>
      </c>
      <c r="D100" s="182" t="s">
        <v>138</v>
      </c>
      <c r="E100" s="183" t="s">
        <v>398</v>
      </c>
      <c r="F100" s="184" t="s">
        <v>399</v>
      </c>
      <c r="G100" s="185" t="s">
        <v>144</v>
      </c>
      <c r="H100" s="186">
        <v>50</v>
      </c>
      <c r="I100" s="187"/>
      <c r="J100" s="188">
        <f t="shared" si="0"/>
        <v>0</v>
      </c>
      <c r="K100" s="184" t="s">
        <v>136</v>
      </c>
      <c r="L100" s="189"/>
      <c r="M100" s="190" t="s">
        <v>20</v>
      </c>
      <c r="N100" s="191" t="s">
        <v>45</v>
      </c>
      <c r="O100" s="56"/>
      <c r="P100" s="179">
        <f t="shared" si="1"/>
        <v>0</v>
      </c>
      <c r="Q100" s="179">
        <v>0</v>
      </c>
      <c r="R100" s="179">
        <f t="shared" si="2"/>
        <v>0</v>
      </c>
      <c r="S100" s="179">
        <v>0</v>
      </c>
      <c r="T100" s="180">
        <f t="shared" si="3"/>
        <v>0</v>
      </c>
      <c r="AR100" s="13" t="s">
        <v>163</v>
      </c>
      <c r="AT100" s="13" t="s">
        <v>138</v>
      </c>
      <c r="AU100" s="13" t="s">
        <v>83</v>
      </c>
      <c r="AY100" s="13" t="s">
        <v>129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13" t="s">
        <v>22</v>
      </c>
      <c r="BK100" s="181">
        <f t="shared" si="9"/>
        <v>0</v>
      </c>
      <c r="BL100" s="13" t="s">
        <v>146</v>
      </c>
      <c r="BM100" s="13" t="s">
        <v>400</v>
      </c>
    </row>
    <row r="101" spans="2:65" s="1" customFormat="1" ht="16.5" customHeight="1">
      <c r="B101" s="30"/>
      <c r="C101" s="170" t="s">
        <v>26</v>
      </c>
      <c r="D101" s="170" t="s">
        <v>132</v>
      </c>
      <c r="E101" s="171" t="s">
        <v>401</v>
      </c>
      <c r="F101" s="172" t="s">
        <v>402</v>
      </c>
      <c r="G101" s="173" t="s">
        <v>135</v>
      </c>
      <c r="H101" s="174">
        <v>1</v>
      </c>
      <c r="I101" s="175"/>
      <c r="J101" s="176">
        <f t="shared" si="0"/>
        <v>0</v>
      </c>
      <c r="K101" s="172" t="s">
        <v>136</v>
      </c>
      <c r="L101" s="34"/>
      <c r="M101" s="177" t="s">
        <v>20</v>
      </c>
      <c r="N101" s="178" t="s">
        <v>45</v>
      </c>
      <c r="O101" s="56"/>
      <c r="P101" s="179">
        <f t="shared" si="1"/>
        <v>0</v>
      </c>
      <c r="Q101" s="179">
        <v>0</v>
      </c>
      <c r="R101" s="179">
        <f t="shared" si="2"/>
        <v>0</v>
      </c>
      <c r="S101" s="179">
        <v>0</v>
      </c>
      <c r="T101" s="180">
        <f t="shared" si="3"/>
        <v>0</v>
      </c>
      <c r="AR101" s="13" t="s">
        <v>386</v>
      </c>
      <c r="AT101" s="13" t="s">
        <v>132</v>
      </c>
      <c r="AU101" s="13" t="s">
        <v>83</v>
      </c>
      <c r="AY101" s="13" t="s">
        <v>129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13" t="s">
        <v>22</v>
      </c>
      <c r="BK101" s="181">
        <f t="shared" si="9"/>
        <v>0</v>
      </c>
      <c r="BL101" s="13" t="s">
        <v>386</v>
      </c>
      <c r="BM101" s="13" t="s">
        <v>403</v>
      </c>
    </row>
    <row r="102" spans="2:65" s="1" customFormat="1" ht="16.5" customHeight="1">
      <c r="B102" s="30"/>
      <c r="C102" s="182" t="s">
        <v>174</v>
      </c>
      <c r="D102" s="182" t="s">
        <v>138</v>
      </c>
      <c r="E102" s="183" t="s">
        <v>404</v>
      </c>
      <c r="F102" s="184" t="s">
        <v>405</v>
      </c>
      <c r="G102" s="185" t="s">
        <v>135</v>
      </c>
      <c r="H102" s="186">
        <v>1</v>
      </c>
      <c r="I102" s="187"/>
      <c r="J102" s="188">
        <f t="shared" si="0"/>
        <v>0</v>
      </c>
      <c r="K102" s="184" t="s">
        <v>136</v>
      </c>
      <c r="L102" s="189"/>
      <c r="M102" s="190" t="s">
        <v>20</v>
      </c>
      <c r="N102" s="191" t="s">
        <v>45</v>
      </c>
      <c r="O102" s="56"/>
      <c r="P102" s="179">
        <f t="shared" si="1"/>
        <v>0</v>
      </c>
      <c r="Q102" s="179">
        <v>0</v>
      </c>
      <c r="R102" s="179">
        <f t="shared" si="2"/>
        <v>0</v>
      </c>
      <c r="S102" s="179">
        <v>0</v>
      </c>
      <c r="T102" s="180">
        <f t="shared" si="3"/>
        <v>0</v>
      </c>
      <c r="AR102" s="13" t="s">
        <v>386</v>
      </c>
      <c r="AT102" s="13" t="s">
        <v>138</v>
      </c>
      <c r="AU102" s="13" t="s">
        <v>83</v>
      </c>
      <c r="AY102" s="13" t="s">
        <v>129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13" t="s">
        <v>22</v>
      </c>
      <c r="BK102" s="181">
        <f t="shared" si="9"/>
        <v>0</v>
      </c>
      <c r="BL102" s="13" t="s">
        <v>386</v>
      </c>
      <c r="BM102" s="13" t="s">
        <v>406</v>
      </c>
    </row>
    <row r="103" spans="2:65" s="1" customFormat="1" ht="16.5" customHeight="1">
      <c r="B103" s="30"/>
      <c r="C103" s="170" t="s">
        <v>178</v>
      </c>
      <c r="D103" s="170" t="s">
        <v>132</v>
      </c>
      <c r="E103" s="171" t="s">
        <v>407</v>
      </c>
      <c r="F103" s="172" t="s">
        <v>408</v>
      </c>
      <c r="G103" s="173" t="s">
        <v>144</v>
      </c>
      <c r="H103" s="174">
        <v>20</v>
      </c>
      <c r="I103" s="175"/>
      <c r="J103" s="176">
        <f t="shared" si="0"/>
        <v>0</v>
      </c>
      <c r="K103" s="172" t="s">
        <v>136</v>
      </c>
      <c r="L103" s="34"/>
      <c r="M103" s="177" t="s">
        <v>20</v>
      </c>
      <c r="N103" s="178" t="s">
        <v>45</v>
      </c>
      <c r="O103" s="56"/>
      <c r="P103" s="179">
        <f t="shared" si="1"/>
        <v>0</v>
      </c>
      <c r="Q103" s="179">
        <v>0</v>
      </c>
      <c r="R103" s="179">
        <f t="shared" si="2"/>
        <v>0</v>
      </c>
      <c r="S103" s="179">
        <v>0</v>
      </c>
      <c r="T103" s="180">
        <f t="shared" si="3"/>
        <v>0</v>
      </c>
      <c r="AR103" s="13" t="s">
        <v>386</v>
      </c>
      <c r="AT103" s="13" t="s">
        <v>132</v>
      </c>
      <c r="AU103" s="13" t="s">
        <v>83</v>
      </c>
      <c r="AY103" s="13" t="s">
        <v>129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13" t="s">
        <v>22</v>
      </c>
      <c r="BK103" s="181">
        <f t="shared" si="9"/>
        <v>0</v>
      </c>
      <c r="BL103" s="13" t="s">
        <v>386</v>
      </c>
      <c r="BM103" s="13" t="s">
        <v>409</v>
      </c>
    </row>
    <row r="104" spans="2:65" s="1" customFormat="1" ht="16.5" customHeight="1">
      <c r="B104" s="30"/>
      <c r="C104" s="182" t="s">
        <v>182</v>
      </c>
      <c r="D104" s="182" t="s">
        <v>138</v>
      </c>
      <c r="E104" s="183" t="s">
        <v>410</v>
      </c>
      <c r="F104" s="184" t="s">
        <v>411</v>
      </c>
      <c r="G104" s="185" t="s">
        <v>144</v>
      </c>
      <c r="H104" s="186">
        <v>20</v>
      </c>
      <c r="I104" s="187"/>
      <c r="J104" s="188">
        <f t="shared" si="0"/>
        <v>0</v>
      </c>
      <c r="K104" s="184" t="s">
        <v>136</v>
      </c>
      <c r="L104" s="189"/>
      <c r="M104" s="190" t="s">
        <v>20</v>
      </c>
      <c r="N104" s="191" t="s">
        <v>45</v>
      </c>
      <c r="O104" s="56"/>
      <c r="P104" s="179">
        <f t="shared" si="1"/>
        <v>0</v>
      </c>
      <c r="Q104" s="179">
        <v>0</v>
      </c>
      <c r="R104" s="179">
        <f t="shared" si="2"/>
        <v>0</v>
      </c>
      <c r="S104" s="179">
        <v>0</v>
      </c>
      <c r="T104" s="180">
        <f t="shared" si="3"/>
        <v>0</v>
      </c>
      <c r="AR104" s="13" t="s">
        <v>149</v>
      </c>
      <c r="AT104" s="13" t="s">
        <v>138</v>
      </c>
      <c r="AU104" s="13" t="s">
        <v>83</v>
      </c>
      <c r="AY104" s="13" t="s">
        <v>129</v>
      </c>
      <c r="BE104" s="181">
        <f t="shared" si="4"/>
        <v>0</v>
      </c>
      <c r="BF104" s="181">
        <f t="shared" si="5"/>
        <v>0</v>
      </c>
      <c r="BG104" s="181">
        <f t="shared" si="6"/>
        <v>0</v>
      </c>
      <c r="BH104" s="181">
        <f t="shared" si="7"/>
        <v>0</v>
      </c>
      <c r="BI104" s="181">
        <f t="shared" si="8"/>
        <v>0</v>
      </c>
      <c r="BJ104" s="13" t="s">
        <v>22</v>
      </c>
      <c r="BK104" s="181">
        <f t="shared" si="9"/>
        <v>0</v>
      </c>
      <c r="BL104" s="13" t="s">
        <v>149</v>
      </c>
      <c r="BM104" s="13" t="s">
        <v>412</v>
      </c>
    </row>
    <row r="105" spans="2:65" s="1" customFormat="1" ht="33.75" customHeight="1">
      <c r="B105" s="30"/>
      <c r="C105" s="170" t="s">
        <v>186</v>
      </c>
      <c r="D105" s="170" t="s">
        <v>132</v>
      </c>
      <c r="E105" s="171" t="s">
        <v>413</v>
      </c>
      <c r="F105" s="172" t="s">
        <v>414</v>
      </c>
      <c r="G105" s="173" t="s">
        <v>135</v>
      </c>
      <c r="H105" s="174">
        <v>2</v>
      </c>
      <c r="I105" s="175"/>
      <c r="J105" s="176">
        <f t="shared" si="0"/>
        <v>0</v>
      </c>
      <c r="K105" s="172" t="s">
        <v>136</v>
      </c>
      <c r="L105" s="34"/>
      <c r="M105" s="177" t="s">
        <v>20</v>
      </c>
      <c r="N105" s="178" t="s">
        <v>45</v>
      </c>
      <c r="O105" s="56"/>
      <c r="P105" s="179">
        <f t="shared" si="1"/>
        <v>0</v>
      </c>
      <c r="Q105" s="179">
        <v>0</v>
      </c>
      <c r="R105" s="179">
        <f t="shared" si="2"/>
        <v>0</v>
      </c>
      <c r="S105" s="179">
        <v>0</v>
      </c>
      <c r="T105" s="180">
        <f t="shared" si="3"/>
        <v>0</v>
      </c>
      <c r="AR105" s="13" t="s">
        <v>386</v>
      </c>
      <c r="AT105" s="13" t="s">
        <v>132</v>
      </c>
      <c r="AU105" s="13" t="s">
        <v>83</v>
      </c>
      <c r="AY105" s="13" t="s">
        <v>129</v>
      </c>
      <c r="BE105" s="181">
        <f t="shared" si="4"/>
        <v>0</v>
      </c>
      <c r="BF105" s="181">
        <f t="shared" si="5"/>
        <v>0</v>
      </c>
      <c r="BG105" s="181">
        <f t="shared" si="6"/>
        <v>0</v>
      </c>
      <c r="BH105" s="181">
        <f t="shared" si="7"/>
        <v>0</v>
      </c>
      <c r="BI105" s="181">
        <f t="shared" si="8"/>
        <v>0</v>
      </c>
      <c r="BJ105" s="13" t="s">
        <v>22</v>
      </c>
      <c r="BK105" s="181">
        <f t="shared" si="9"/>
        <v>0</v>
      </c>
      <c r="BL105" s="13" t="s">
        <v>386</v>
      </c>
      <c r="BM105" s="13" t="s">
        <v>415</v>
      </c>
    </row>
    <row r="106" spans="2:65" s="1" customFormat="1" ht="16.5" customHeight="1">
      <c r="B106" s="30"/>
      <c r="C106" s="182" t="s">
        <v>8</v>
      </c>
      <c r="D106" s="182" t="s">
        <v>138</v>
      </c>
      <c r="E106" s="183" t="s">
        <v>416</v>
      </c>
      <c r="F106" s="184" t="s">
        <v>417</v>
      </c>
      <c r="G106" s="185" t="s">
        <v>135</v>
      </c>
      <c r="H106" s="186">
        <v>2</v>
      </c>
      <c r="I106" s="187"/>
      <c r="J106" s="188">
        <f t="shared" si="0"/>
        <v>0</v>
      </c>
      <c r="K106" s="184" t="s">
        <v>136</v>
      </c>
      <c r="L106" s="189"/>
      <c r="M106" s="190" t="s">
        <v>20</v>
      </c>
      <c r="N106" s="191" t="s">
        <v>45</v>
      </c>
      <c r="O106" s="56"/>
      <c r="P106" s="179">
        <f t="shared" si="1"/>
        <v>0</v>
      </c>
      <c r="Q106" s="179">
        <v>0</v>
      </c>
      <c r="R106" s="179">
        <f t="shared" si="2"/>
        <v>0</v>
      </c>
      <c r="S106" s="179">
        <v>0</v>
      </c>
      <c r="T106" s="180">
        <f t="shared" si="3"/>
        <v>0</v>
      </c>
      <c r="AR106" s="13" t="s">
        <v>83</v>
      </c>
      <c r="AT106" s="13" t="s">
        <v>138</v>
      </c>
      <c r="AU106" s="13" t="s">
        <v>83</v>
      </c>
      <c r="AY106" s="13" t="s">
        <v>129</v>
      </c>
      <c r="BE106" s="181">
        <f t="shared" si="4"/>
        <v>0</v>
      </c>
      <c r="BF106" s="181">
        <f t="shared" si="5"/>
        <v>0</v>
      </c>
      <c r="BG106" s="181">
        <f t="shared" si="6"/>
        <v>0</v>
      </c>
      <c r="BH106" s="181">
        <f t="shared" si="7"/>
        <v>0</v>
      </c>
      <c r="BI106" s="181">
        <f t="shared" si="8"/>
        <v>0</v>
      </c>
      <c r="BJ106" s="13" t="s">
        <v>22</v>
      </c>
      <c r="BK106" s="181">
        <f t="shared" si="9"/>
        <v>0</v>
      </c>
      <c r="BL106" s="13" t="s">
        <v>22</v>
      </c>
      <c r="BM106" s="13" t="s">
        <v>418</v>
      </c>
    </row>
    <row r="107" spans="2:65" s="1" customFormat="1" ht="22.5" customHeight="1">
      <c r="B107" s="30"/>
      <c r="C107" s="170" t="s">
        <v>193</v>
      </c>
      <c r="D107" s="170" t="s">
        <v>132</v>
      </c>
      <c r="E107" s="171" t="s">
        <v>419</v>
      </c>
      <c r="F107" s="172" t="s">
        <v>420</v>
      </c>
      <c r="G107" s="173" t="s">
        <v>135</v>
      </c>
      <c r="H107" s="174">
        <v>6</v>
      </c>
      <c r="I107" s="175"/>
      <c r="J107" s="176">
        <f t="shared" si="0"/>
        <v>0</v>
      </c>
      <c r="K107" s="172" t="s">
        <v>136</v>
      </c>
      <c r="L107" s="34"/>
      <c r="M107" s="177" t="s">
        <v>20</v>
      </c>
      <c r="N107" s="178" t="s">
        <v>45</v>
      </c>
      <c r="O107" s="56"/>
      <c r="P107" s="179">
        <f t="shared" si="1"/>
        <v>0</v>
      </c>
      <c r="Q107" s="179">
        <v>0</v>
      </c>
      <c r="R107" s="179">
        <f t="shared" si="2"/>
        <v>0</v>
      </c>
      <c r="S107" s="179">
        <v>0</v>
      </c>
      <c r="T107" s="180">
        <f t="shared" si="3"/>
        <v>0</v>
      </c>
      <c r="AR107" s="13" t="s">
        <v>22</v>
      </c>
      <c r="AT107" s="13" t="s">
        <v>132</v>
      </c>
      <c r="AU107" s="13" t="s">
        <v>83</v>
      </c>
      <c r="AY107" s="13" t="s">
        <v>129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13" t="s">
        <v>22</v>
      </c>
      <c r="BK107" s="181">
        <f t="shared" si="9"/>
        <v>0</v>
      </c>
      <c r="BL107" s="13" t="s">
        <v>22</v>
      </c>
      <c r="BM107" s="13" t="s">
        <v>421</v>
      </c>
    </row>
    <row r="108" spans="2:65" s="1" customFormat="1" ht="22.5" customHeight="1">
      <c r="B108" s="30"/>
      <c r="C108" s="182" t="s">
        <v>197</v>
      </c>
      <c r="D108" s="182" t="s">
        <v>138</v>
      </c>
      <c r="E108" s="183" t="s">
        <v>422</v>
      </c>
      <c r="F108" s="184" t="s">
        <v>423</v>
      </c>
      <c r="G108" s="185" t="s">
        <v>135</v>
      </c>
      <c r="H108" s="186">
        <v>6</v>
      </c>
      <c r="I108" s="187"/>
      <c r="J108" s="188">
        <f t="shared" si="0"/>
        <v>0</v>
      </c>
      <c r="K108" s="184" t="s">
        <v>136</v>
      </c>
      <c r="L108" s="189"/>
      <c r="M108" s="190" t="s">
        <v>20</v>
      </c>
      <c r="N108" s="191" t="s">
        <v>45</v>
      </c>
      <c r="O108" s="56"/>
      <c r="P108" s="179">
        <f t="shared" si="1"/>
        <v>0</v>
      </c>
      <c r="Q108" s="179">
        <v>0</v>
      </c>
      <c r="R108" s="179">
        <f t="shared" si="2"/>
        <v>0</v>
      </c>
      <c r="S108" s="179">
        <v>0</v>
      </c>
      <c r="T108" s="180">
        <f t="shared" si="3"/>
        <v>0</v>
      </c>
      <c r="AR108" s="13" t="s">
        <v>83</v>
      </c>
      <c r="AT108" s="13" t="s">
        <v>138</v>
      </c>
      <c r="AU108" s="13" t="s">
        <v>83</v>
      </c>
      <c r="AY108" s="13" t="s">
        <v>129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13" t="s">
        <v>22</v>
      </c>
      <c r="BK108" s="181">
        <f t="shared" si="9"/>
        <v>0</v>
      </c>
      <c r="BL108" s="13" t="s">
        <v>22</v>
      </c>
      <c r="BM108" s="13" t="s">
        <v>424</v>
      </c>
    </row>
    <row r="109" spans="2:65" s="1" customFormat="1" ht="33.75" customHeight="1">
      <c r="B109" s="30"/>
      <c r="C109" s="170" t="s">
        <v>201</v>
      </c>
      <c r="D109" s="170" t="s">
        <v>132</v>
      </c>
      <c r="E109" s="171" t="s">
        <v>425</v>
      </c>
      <c r="F109" s="172" t="s">
        <v>426</v>
      </c>
      <c r="G109" s="173" t="s">
        <v>135</v>
      </c>
      <c r="H109" s="174">
        <v>2</v>
      </c>
      <c r="I109" s="175"/>
      <c r="J109" s="176">
        <f t="shared" si="0"/>
        <v>0</v>
      </c>
      <c r="K109" s="172" t="s">
        <v>136</v>
      </c>
      <c r="L109" s="34"/>
      <c r="M109" s="177" t="s">
        <v>20</v>
      </c>
      <c r="N109" s="178" t="s">
        <v>45</v>
      </c>
      <c r="O109" s="56"/>
      <c r="P109" s="179">
        <f t="shared" si="1"/>
        <v>0</v>
      </c>
      <c r="Q109" s="179">
        <v>0</v>
      </c>
      <c r="R109" s="179">
        <f t="shared" si="2"/>
        <v>0</v>
      </c>
      <c r="S109" s="179">
        <v>0</v>
      </c>
      <c r="T109" s="180">
        <f t="shared" si="3"/>
        <v>0</v>
      </c>
      <c r="AR109" s="13" t="s">
        <v>22</v>
      </c>
      <c r="AT109" s="13" t="s">
        <v>132</v>
      </c>
      <c r="AU109" s="13" t="s">
        <v>83</v>
      </c>
      <c r="AY109" s="13" t="s">
        <v>129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13" t="s">
        <v>22</v>
      </c>
      <c r="BK109" s="181">
        <f t="shared" si="9"/>
        <v>0</v>
      </c>
      <c r="BL109" s="13" t="s">
        <v>22</v>
      </c>
      <c r="BM109" s="13" t="s">
        <v>427</v>
      </c>
    </row>
    <row r="110" spans="2:65" s="1" customFormat="1" ht="22.5" customHeight="1">
      <c r="B110" s="30"/>
      <c r="C110" s="182" t="s">
        <v>205</v>
      </c>
      <c r="D110" s="182" t="s">
        <v>138</v>
      </c>
      <c r="E110" s="183" t="s">
        <v>428</v>
      </c>
      <c r="F110" s="184" t="s">
        <v>429</v>
      </c>
      <c r="G110" s="185" t="s">
        <v>135</v>
      </c>
      <c r="H110" s="186">
        <v>2</v>
      </c>
      <c r="I110" s="187"/>
      <c r="J110" s="188">
        <f t="shared" si="0"/>
        <v>0</v>
      </c>
      <c r="K110" s="184" t="s">
        <v>136</v>
      </c>
      <c r="L110" s="189"/>
      <c r="M110" s="190" t="s">
        <v>20</v>
      </c>
      <c r="N110" s="191" t="s">
        <v>45</v>
      </c>
      <c r="O110" s="56"/>
      <c r="P110" s="179">
        <f t="shared" si="1"/>
        <v>0</v>
      </c>
      <c r="Q110" s="179">
        <v>0</v>
      </c>
      <c r="R110" s="179">
        <f t="shared" si="2"/>
        <v>0</v>
      </c>
      <c r="S110" s="179">
        <v>0</v>
      </c>
      <c r="T110" s="180">
        <f t="shared" si="3"/>
        <v>0</v>
      </c>
      <c r="AR110" s="13" t="s">
        <v>149</v>
      </c>
      <c r="AT110" s="13" t="s">
        <v>138</v>
      </c>
      <c r="AU110" s="13" t="s">
        <v>83</v>
      </c>
      <c r="AY110" s="13" t="s">
        <v>129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13" t="s">
        <v>22</v>
      </c>
      <c r="BK110" s="181">
        <f t="shared" si="9"/>
        <v>0</v>
      </c>
      <c r="BL110" s="13" t="s">
        <v>149</v>
      </c>
      <c r="BM110" s="13" t="s">
        <v>430</v>
      </c>
    </row>
    <row r="111" spans="2:65" s="1" customFormat="1" ht="16.5" customHeight="1">
      <c r="B111" s="30"/>
      <c r="C111" s="170" t="s">
        <v>209</v>
      </c>
      <c r="D111" s="170" t="s">
        <v>132</v>
      </c>
      <c r="E111" s="171" t="s">
        <v>431</v>
      </c>
      <c r="F111" s="172" t="s">
        <v>432</v>
      </c>
      <c r="G111" s="173" t="s">
        <v>135</v>
      </c>
      <c r="H111" s="174">
        <v>20</v>
      </c>
      <c r="I111" s="175"/>
      <c r="J111" s="176">
        <f t="shared" si="0"/>
        <v>0</v>
      </c>
      <c r="K111" s="172" t="s">
        <v>136</v>
      </c>
      <c r="L111" s="34"/>
      <c r="M111" s="177" t="s">
        <v>20</v>
      </c>
      <c r="N111" s="178" t="s">
        <v>45</v>
      </c>
      <c r="O111" s="56"/>
      <c r="P111" s="179">
        <f t="shared" si="1"/>
        <v>0</v>
      </c>
      <c r="Q111" s="179">
        <v>0</v>
      </c>
      <c r="R111" s="179">
        <f t="shared" si="2"/>
        <v>0</v>
      </c>
      <c r="S111" s="179">
        <v>0</v>
      </c>
      <c r="T111" s="180">
        <f t="shared" si="3"/>
        <v>0</v>
      </c>
      <c r="AR111" s="13" t="s">
        <v>22</v>
      </c>
      <c r="AT111" s="13" t="s">
        <v>132</v>
      </c>
      <c r="AU111" s="13" t="s">
        <v>83</v>
      </c>
      <c r="AY111" s="13" t="s">
        <v>129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13" t="s">
        <v>22</v>
      </c>
      <c r="BK111" s="181">
        <f t="shared" si="9"/>
        <v>0</v>
      </c>
      <c r="BL111" s="13" t="s">
        <v>22</v>
      </c>
      <c r="BM111" s="13" t="s">
        <v>433</v>
      </c>
    </row>
    <row r="112" spans="2:65" s="1" customFormat="1" ht="16.5" customHeight="1">
      <c r="B112" s="30"/>
      <c r="C112" s="182" t="s">
        <v>7</v>
      </c>
      <c r="D112" s="182" t="s">
        <v>138</v>
      </c>
      <c r="E112" s="183" t="s">
        <v>434</v>
      </c>
      <c r="F112" s="184" t="s">
        <v>435</v>
      </c>
      <c r="G112" s="185" t="s">
        <v>135</v>
      </c>
      <c r="H112" s="186">
        <v>20</v>
      </c>
      <c r="I112" s="187"/>
      <c r="J112" s="188">
        <f t="shared" si="0"/>
        <v>0</v>
      </c>
      <c r="K112" s="184" t="s">
        <v>136</v>
      </c>
      <c r="L112" s="189"/>
      <c r="M112" s="190" t="s">
        <v>20</v>
      </c>
      <c r="N112" s="191" t="s">
        <v>45</v>
      </c>
      <c r="O112" s="56"/>
      <c r="P112" s="179">
        <f t="shared" si="1"/>
        <v>0</v>
      </c>
      <c r="Q112" s="179">
        <v>0</v>
      </c>
      <c r="R112" s="179">
        <f t="shared" si="2"/>
        <v>0</v>
      </c>
      <c r="S112" s="179">
        <v>0</v>
      </c>
      <c r="T112" s="180">
        <f t="shared" si="3"/>
        <v>0</v>
      </c>
      <c r="AR112" s="13" t="s">
        <v>149</v>
      </c>
      <c r="AT112" s="13" t="s">
        <v>138</v>
      </c>
      <c r="AU112" s="13" t="s">
        <v>83</v>
      </c>
      <c r="AY112" s="13" t="s">
        <v>129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13" t="s">
        <v>22</v>
      </c>
      <c r="BK112" s="181">
        <f t="shared" si="9"/>
        <v>0</v>
      </c>
      <c r="BL112" s="13" t="s">
        <v>149</v>
      </c>
      <c r="BM112" s="13" t="s">
        <v>436</v>
      </c>
    </row>
    <row r="113" spans="2:65" s="10" customFormat="1" ht="22.9" customHeight="1">
      <c r="B113" s="154"/>
      <c r="C113" s="155"/>
      <c r="D113" s="156" t="s">
        <v>73</v>
      </c>
      <c r="E113" s="168" t="s">
        <v>130</v>
      </c>
      <c r="F113" s="168" t="s">
        <v>437</v>
      </c>
      <c r="G113" s="155"/>
      <c r="H113" s="155"/>
      <c r="I113" s="158"/>
      <c r="J113" s="169">
        <f>BK113</f>
        <v>0</v>
      </c>
      <c r="K113" s="155"/>
      <c r="L113" s="160"/>
      <c r="M113" s="161"/>
      <c r="N113" s="162"/>
      <c r="O113" s="162"/>
      <c r="P113" s="163">
        <f>SUM(P114:P131)</f>
        <v>0</v>
      </c>
      <c r="Q113" s="162"/>
      <c r="R113" s="163">
        <f>SUM(R114:R131)</f>
        <v>0</v>
      </c>
      <c r="S113" s="162"/>
      <c r="T113" s="164">
        <f>SUM(T114:T131)</f>
        <v>0</v>
      </c>
      <c r="AR113" s="165" t="s">
        <v>22</v>
      </c>
      <c r="AT113" s="166" t="s">
        <v>73</v>
      </c>
      <c r="AU113" s="166" t="s">
        <v>22</v>
      </c>
      <c r="AY113" s="165" t="s">
        <v>129</v>
      </c>
      <c r="BK113" s="167">
        <f>SUM(BK114:BK131)</f>
        <v>0</v>
      </c>
    </row>
    <row r="114" spans="2:65" s="1" customFormat="1" ht="33.75" customHeight="1">
      <c r="B114" s="30"/>
      <c r="C114" s="170" t="s">
        <v>216</v>
      </c>
      <c r="D114" s="170" t="s">
        <v>132</v>
      </c>
      <c r="E114" s="171" t="s">
        <v>348</v>
      </c>
      <c r="F114" s="172" t="s">
        <v>349</v>
      </c>
      <c r="G114" s="173" t="s">
        <v>144</v>
      </c>
      <c r="H114" s="174">
        <v>300</v>
      </c>
      <c r="I114" s="175"/>
      <c r="J114" s="176">
        <f t="shared" ref="J114:J131" si="10">ROUND(I114*H114,2)</f>
        <v>0</v>
      </c>
      <c r="K114" s="172" t="s">
        <v>136</v>
      </c>
      <c r="L114" s="34"/>
      <c r="M114" s="177" t="s">
        <v>20</v>
      </c>
      <c r="N114" s="178" t="s">
        <v>45</v>
      </c>
      <c r="O114" s="56"/>
      <c r="P114" s="179">
        <f t="shared" ref="P114:P131" si="11">O114*H114</f>
        <v>0</v>
      </c>
      <c r="Q114" s="179">
        <v>0</v>
      </c>
      <c r="R114" s="179">
        <f t="shared" ref="R114:R131" si="12">Q114*H114</f>
        <v>0</v>
      </c>
      <c r="S114" s="179">
        <v>0</v>
      </c>
      <c r="T114" s="180">
        <f t="shared" ref="T114:T131" si="13">S114*H114</f>
        <v>0</v>
      </c>
      <c r="AR114" s="13" t="s">
        <v>22</v>
      </c>
      <c r="AT114" s="13" t="s">
        <v>132</v>
      </c>
      <c r="AU114" s="13" t="s">
        <v>83</v>
      </c>
      <c r="AY114" s="13" t="s">
        <v>129</v>
      </c>
      <c r="BE114" s="181">
        <f t="shared" ref="BE114:BE131" si="14">IF(N114="základní",J114,0)</f>
        <v>0</v>
      </c>
      <c r="BF114" s="181">
        <f t="shared" ref="BF114:BF131" si="15">IF(N114="snížená",J114,0)</f>
        <v>0</v>
      </c>
      <c r="BG114" s="181">
        <f t="shared" ref="BG114:BG131" si="16">IF(N114="zákl. přenesená",J114,0)</f>
        <v>0</v>
      </c>
      <c r="BH114" s="181">
        <f t="shared" ref="BH114:BH131" si="17">IF(N114="sníž. přenesená",J114,0)</f>
        <v>0</v>
      </c>
      <c r="BI114" s="181">
        <f t="shared" ref="BI114:BI131" si="18">IF(N114="nulová",J114,0)</f>
        <v>0</v>
      </c>
      <c r="BJ114" s="13" t="s">
        <v>22</v>
      </c>
      <c r="BK114" s="181">
        <f t="shared" ref="BK114:BK131" si="19">ROUND(I114*H114,2)</f>
        <v>0</v>
      </c>
      <c r="BL114" s="13" t="s">
        <v>22</v>
      </c>
      <c r="BM114" s="13" t="s">
        <v>438</v>
      </c>
    </row>
    <row r="115" spans="2:65" s="1" customFormat="1" ht="16.5" customHeight="1">
      <c r="B115" s="30"/>
      <c r="C115" s="182" t="s">
        <v>220</v>
      </c>
      <c r="D115" s="182" t="s">
        <v>138</v>
      </c>
      <c r="E115" s="183" t="s">
        <v>439</v>
      </c>
      <c r="F115" s="184" t="s">
        <v>440</v>
      </c>
      <c r="G115" s="185" t="s">
        <v>144</v>
      </c>
      <c r="H115" s="186">
        <v>250</v>
      </c>
      <c r="I115" s="187"/>
      <c r="J115" s="188">
        <f t="shared" si="10"/>
        <v>0</v>
      </c>
      <c r="K115" s="184" t="s">
        <v>136</v>
      </c>
      <c r="L115" s="189"/>
      <c r="M115" s="190" t="s">
        <v>20</v>
      </c>
      <c r="N115" s="191" t="s">
        <v>45</v>
      </c>
      <c r="O115" s="56"/>
      <c r="P115" s="179">
        <f t="shared" si="11"/>
        <v>0</v>
      </c>
      <c r="Q115" s="179">
        <v>0</v>
      </c>
      <c r="R115" s="179">
        <f t="shared" si="12"/>
        <v>0</v>
      </c>
      <c r="S115" s="179">
        <v>0</v>
      </c>
      <c r="T115" s="180">
        <f t="shared" si="13"/>
        <v>0</v>
      </c>
      <c r="AR115" s="13" t="s">
        <v>149</v>
      </c>
      <c r="AT115" s="13" t="s">
        <v>138</v>
      </c>
      <c r="AU115" s="13" t="s">
        <v>83</v>
      </c>
      <c r="AY115" s="13" t="s">
        <v>129</v>
      </c>
      <c r="BE115" s="181">
        <f t="shared" si="14"/>
        <v>0</v>
      </c>
      <c r="BF115" s="181">
        <f t="shared" si="15"/>
        <v>0</v>
      </c>
      <c r="BG115" s="181">
        <f t="shared" si="16"/>
        <v>0</v>
      </c>
      <c r="BH115" s="181">
        <f t="shared" si="17"/>
        <v>0</v>
      </c>
      <c r="BI115" s="181">
        <f t="shared" si="18"/>
        <v>0</v>
      </c>
      <c r="BJ115" s="13" t="s">
        <v>22</v>
      </c>
      <c r="BK115" s="181">
        <f t="shared" si="19"/>
        <v>0</v>
      </c>
      <c r="BL115" s="13" t="s">
        <v>149</v>
      </c>
      <c r="BM115" s="13" t="s">
        <v>441</v>
      </c>
    </row>
    <row r="116" spans="2:65" s="1" customFormat="1" ht="16.5" customHeight="1">
      <c r="B116" s="30"/>
      <c r="C116" s="182" t="s">
        <v>224</v>
      </c>
      <c r="D116" s="182" t="s">
        <v>138</v>
      </c>
      <c r="E116" s="183" t="s">
        <v>442</v>
      </c>
      <c r="F116" s="184" t="s">
        <v>443</v>
      </c>
      <c r="G116" s="185" t="s">
        <v>144</v>
      </c>
      <c r="H116" s="186">
        <v>50</v>
      </c>
      <c r="I116" s="187"/>
      <c r="J116" s="188">
        <f t="shared" si="10"/>
        <v>0</v>
      </c>
      <c r="K116" s="184" t="s">
        <v>136</v>
      </c>
      <c r="L116" s="189"/>
      <c r="M116" s="190" t="s">
        <v>20</v>
      </c>
      <c r="N116" s="191" t="s">
        <v>45</v>
      </c>
      <c r="O116" s="56"/>
      <c r="P116" s="179">
        <f t="shared" si="11"/>
        <v>0</v>
      </c>
      <c r="Q116" s="179">
        <v>0</v>
      </c>
      <c r="R116" s="179">
        <f t="shared" si="12"/>
        <v>0</v>
      </c>
      <c r="S116" s="179">
        <v>0</v>
      </c>
      <c r="T116" s="180">
        <f t="shared" si="13"/>
        <v>0</v>
      </c>
      <c r="AR116" s="13" t="s">
        <v>149</v>
      </c>
      <c r="AT116" s="13" t="s">
        <v>138</v>
      </c>
      <c r="AU116" s="13" t="s">
        <v>83</v>
      </c>
      <c r="AY116" s="13" t="s">
        <v>129</v>
      </c>
      <c r="BE116" s="181">
        <f t="shared" si="14"/>
        <v>0</v>
      </c>
      <c r="BF116" s="181">
        <f t="shared" si="15"/>
        <v>0</v>
      </c>
      <c r="BG116" s="181">
        <f t="shared" si="16"/>
        <v>0</v>
      </c>
      <c r="BH116" s="181">
        <f t="shared" si="17"/>
        <v>0</v>
      </c>
      <c r="BI116" s="181">
        <f t="shared" si="18"/>
        <v>0</v>
      </c>
      <c r="BJ116" s="13" t="s">
        <v>22</v>
      </c>
      <c r="BK116" s="181">
        <f t="shared" si="19"/>
        <v>0</v>
      </c>
      <c r="BL116" s="13" t="s">
        <v>149</v>
      </c>
      <c r="BM116" s="13" t="s">
        <v>444</v>
      </c>
    </row>
    <row r="117" spans="2:65" s="1" customFormat="1" ht="45" customHeight="1">
      <c r="B117" s="30"/>
      <c r="C117" s="170" t="s">
        <v>228</v>
      </c>
      <c r="D117" s="170" t="s">
        <v>132</v>
      </c>
      <c r="E117" s="171" t="s">
        <v>445</v>
      </c>
      <c r="F117" s="172" t="s">
        <v>446</v>
      </c>
      <c r="G117" s="173" t="s">
        <v>144</v>
      </c>
      <c r="H117" s="174">
        <v>300</v>
      </c>
      <c r="I117" s="175"/>
      <c r="J117" s="176">
        <f t="shared" si="10"/>
        <v>0</v>
      </c>
      <c r="K117" s="172" t="s">
        <v>136</v>
      </c>
      <c r="L117" s="34"/>
      <c r="M117" s="177" t="s">
        <v>20</v>
      </c>
      <c r="N117" s="178" t="s">
        <v>45</v>
      </c>
      <c r="O117" s="56"/>
      <c r="P117" s="179">
        <f t="shared" si="11"/>
        <v>0</v>
      </c>
      <c r="Q117" s="179">
        <v>0</v>
      </c>
      <c r="R117" s="179">
        <f t="shared" si="12"/>
        <v>0</v>
      </c>
      <c r="S117" s="179">
        <v>0</v>
      </c>
      <c r="T117" s="180">
        <f t="shared" si="13"/>
        <v>0</v>
      </c>
      <c r="AR117" s="13" t="s">
        <v>22</v>
      </c>
      <c r="AT117" s="13" t="s">
        <v>132</v>
      </c>
      <c r="AU117" s="13" t="s">
        <v>83</v>
      </c>
      <c r="AY117" s="13" t="s">
        <v>129</v>
      </c>
      <c r="BE117" s="181">
        <f t="shared" si="14"/>
        <v>0</v>
      </c>
      <c r="BF117" s="181">
        <f t="shared" si="15"/>
        <v>0</v>
      </c>
      <c r="BG117" s="181">
        <f t="shared" si="16"/>
        <v>0</v>
      </c>
      <c r="BH117" s="181">
        <f t="shared" si="17"/>
        <v>0</v>
      </c>
      <c r="BI117" s="181">
        <f t="shared" si="18"/>
        <v>0</v>
      </c>
      <c r="BJ117" s="13" t="s">
        <v>22</v>
      </c>
      <c r="BK117" s="181">
        <f t="shared" si="19"/>
        <v>0</v>
      </c>
      <c r="BL117" s="13" t="s">
        <v>22</v>
      </c>
      <c r="BM117" s="13" t="s">
        <v>447</v>
      </c>
    </row>
    <row r="118" spans="2:65" s="1" customFormat="1" ht="16.5" customHeight="1">
      <c r="B118" s="30"/>
      <c r="C118" s="182" t="s">
        <v>234</v>
      </c>
      <c r="D118" s="182" t="s">
        <v>138</v>
      </c>
      <c r="E118" s="183" t="s">
        <v>448</v>
      </c>
      <c r="F118" s="184" t="s">
        <v>449</v>
      </c>
      <c r="G118" s="185" t="s">
        <v>144</v>
      </c>
      <c r="H118" s="186">
        <v>300</v>
      </c>
      <c r="I118" s="187"/>
      <c r="J118" s="188">
        <f t="shared" si="10"/>
        <v>0</v>
      </c>
      <c r="K118" s="184" t="s">
        <v>136</v>
      </c>
      <c r="L118" s="189"/>
      <c r="M118" s="190" t="s">
        <v>20</v>
      </c>
      <c r="N118" s="191" t="s">
        <v>45</v>
      </c>
      <c r="O118" s="56"/>
      <c r="P118" s="179">
        <f t="shared" si="11"/>
        <v>0</v>
      </c>
      <c r="Q118" s="179">
        <v>0</v>
      </c>
      <c r="R118" s="179">
        <f t="shared" si="12"/>
        <v>0</v>
      </c>
      <c r="S118" s="179">
        <v>0</v>
      </c>
      <c r="T118" s="180">
        <f t="shared" si="13"/>
        <v>0</v>
      </c>
      <c r="AR118" s="13" t="s">
        <v>149</v>
      </c>
      <c r="AT118" s="13" t="s">
        <v>138</v>
      </c>
      <c r="AU118" s="13" t="s">
        <v>83</v>
      </c>
      <c r="AY118" s="13" t="s">
        <v>129</v>
      </c>
      <c r="BE118" s="181">
        <f t="shared" si="14"/>
        <v>0</v>
      </c>
      <c r="BF118" s="181">
        <f t="shared" si="15"/>
        <v>0</v>
      </c>
      <c r="BG118" s="181">
        <f t="shared" si="16"/>
        <v>0</v>
      </c>
      <c r="BH118" s="181">
        <f t="shared" si="17"/>
        <v>0</v>
      </c>
      <c r="BI118" s="181">
        <f t="shared" si="18"/>
        <v>0</v>
      </c>
      <c r="BJ118" s="13" t="s">
        <v>22</v>
      </c>
      <c r="BK118" s="181">
        <f t="shared" si="19"/>
        <v>0</v>
      </c>
      <c r="BL118" s="13" t="s">
        <v>149</v>
      </c>
      <c r="BM118" s="13" t="s">
        <v>450</v>
      </c>
    </row>
    <row r="119" spans="2:65" s="1" customFormat="1" ht="45" customHeight="1">
      <c r="B119" s="30"/>
      <c r="C119" s="170" t="s">
        <v>239</v>
      </c>
      <c r="D119" s="170" t="s">
        <v>132</v>
      </c>
      <c r="E119" s="171" t="s">
        <v>451</v>
      </c>
      <c r="F119" s="172" t="s">
        <v>452</v>
      </c>
      <c r="G119" s="173" t="s">
        <v>144</v>
      </c>
      <c r="H119" s="174">
        <v>250</v>
      </c>
      <c r="I119" s="175"/>
      <c r="J119" s="176">
        <f t="shared" si="10"/>
        <v>0</v>
      </c>
      <c r="K119" s="172" t="s">
        <v>136</v>
      </c>
      <c r="L119" s="34"/>
      <c r="M119" s="177" t="s">
        <v>20</v>
      </c>
      <c r="N119" s="178" t="s">
        <v>45</v>
      </c>
      <c r="O119" s="56"/>
      <c r="P119" s="179">
        <f t="shared" si="11"/>
        <v>0</v>
      </c>
      <c r="Q119" s="179">
        <v>0</v>
      </c>
      <c r="R119" s="179">
        <f t="shared" si="12"/>
        <v>0</v>
      </c>
      <c r="S119" s="179">
        <v>0</v>
      </c>
      <c r="T119" s="180">
        <f t="shared" si="13"/>
        <v>0</v>
      </c>
      <c r="AR119" s="13" t="s">
        <v>22</v>
      </c>
      <c r="AT119" s="13" t="s">
        <v>132</v>
      </c>
      <c r="AU119" s="13" t="s">
        <v>83</v>
      </c>
      <c r="AY119" s="13" t="s">
        <v>129</v>
      </c>
      <c r="BE119" s="181">
        <f t="shared" si="14"/>
        <v>0</v>
      </c>
      <c r="BF119" s="181">
        <f t="shared" si="15"/>
        <v>0</v>
      </c>
      <c r="BG119" s="181">
        <f t="shared" si="16"/>
        <v>0</v>
      </c>
      <c r="BH119" s="181">
        <f t="shared" si="17"/>
        <v>0</v>
      </c>
      <c r="BI119" s="181">
        <f t="shared" si="18"/>
        <v>0</v>
      </c>
      <c r="BJ119" s="13" t="s">
        <v>22</v>
      </c>
      <c r="BK119" s="181">
        <f t="shared" si="19"/>
        <v>0</v>
      </c>
      <c r="BL119" s="13" t="s">
        <v>22</v>
      </c>
      <c r="BM119" s="13" t="s">
        <v>453</v>
      </c>
    </row>
    <row r="120" spans="2:65" s="1" customFormat="1" ht="16.5" customHeight="1">
      <c r="B120" s="30"/>
      <c r="C120" s="182" t="s">
        <v>243</v>
      </c>
      <c r="D120" s="182" t="s">
        <v>138</v>
      </c>
      <c r="E120" s="183" t="s">
        <v>454</v>
      </c>
      <c r="F120" s="184" t="s">
        <v>455</v>
      </c>
      <c r="G120" s="185" t="s">
        <v>144</v>
      </c>
      <c r="H120" s="186">
        <v>250</v>
      </c>
      <c r="I120" s="187"/>
      <c r="J120" s="188">
        <f t="shared" si="10"/>
        <v>0</v>
      </c>
      <c r="K120" s="184" t="s">
        <v>136</v>
      </c>
      <c r="L120" s="189"/>
      <c r="M120" s="190" t="s">
        <v>20</v>
      </c>
      <c r="N120" s="191" t="s">
        <v>45</v>
      </c>
      <c r="O120" s="56"/>
      <c r="P120" s="179">
        <f t="shared" si="11"/>
        <v>0</v>
      </c>
      <c r="Q120" s="179">
        <v>0</v>
      </c>
      <c r="R120" s="179">
        <f t="shared" si="12"/>
        <v>0</v>
      </c>
      <c r="S120" s="179">
        <v>0</v>
      </c>
      <c r="T120" s="180">
        <f t="shared" si="13"/>
        <v>0</v>
      </c>
      <c r="AR120" s="13" t="s">
        <v>149</v>
      </c>
      <c r="AT120" s="13" t="s">
        <v>138</v>
      </c>
      <c r="AU120" s="13" t="s">
        <v>83</v>
      </c>
      <c r="AY120" s="13" t="s">
        <v>129</v>
      </c>
      <c r="BE120" s="181">
        <f t="shared" si="14"/>
        <v>0</v>
      </c>
      <c r="BF120" s="181">
        <f t="shared" si="15"/>
        <v>0</v>
      </c>
      <c r="BG120" s="181">
        <f t="shared" si="16"/>
        <v>0</v>
      </c>
      <c r="BH120" s="181">
        <f t="shared" si="17"/>
        <v>0</v>
      </c>
      <c r="BI120" s="181">
        <f t="shared" si="18"/>
        <v>0</v>
      </c>
      <c r="BJ120" s="13" t="s">
        <v>22</v>
      </c>
      <c r="BK120" s="181">
        <f t="shared" si="19"/>
        <v>0</v>
      </c>
      <c r="BL120" s="13" t="s">
        <v>149</v>
      </c>
      <c r="BM120" s="13" t="s">
        <v>456</v>
      </c>
    </row>
    <row r="121" spans="2:65" s="1" customFormat="1" ht="45" customHeight="1">
      <c r="B121" s="30"/>
      <c r="C121" s="170" t="s">
        <v>247</v>
      </c>
      <c r="D121" s="170" t="s">
        <v>132</v>
      </c>
      <c r="E121" s="171" t="s">
        <v>457</v>
      </c>
      <c r="F121" s="172" t="s">
        <v>458</v>
      </c>
      <c r="G121" s="173" t="s">
        <v>144</v>
      </c>
      <c r="H121" s="174">
        <v>250</v>
      </c>
      <c r="I121" s="175"/>
      <c r="J121" s="176">
        <f t="shared" si="10"/>
        <v>0</v>
      </c>
      <c r="K121" s="172" t="s">
        <v>136</v>
      </c>
      <c r="L121" s="34"/>
      <c r="M121" s="177" t="s">
        <v>20</v>
      </c>
      <c r="N121" s="178" t="s">
        <v>45</v>
      </c>
      <c r="O121" s="56"/>
      <c r="P121" s="179">
        <f t="shared" si="11"/>
        <v>0</v>
      </c>
      <c r="Q121" s="179">
        <v>0</v>
      </c>
      <c r="R121" s="179">
        <f t="shared" si="12"/>
        <v>0</v>
      </c>
      <c r="S121" s="179">
        <v>0</v>
      </c>
      <c r="T121" s="180">
        <f t="shared" si="13"/>
        <v>0</v>
      </c>
      <c r="AR121" s="13" t="s">
        <v>22</v>
      </c>
      <c r="AT121" s="13" t="s">
        <v>132</v>
      </c>
      <c r="AU121" s="13" t="s">
        <v>83</v>
      </c>
      <c r="AY121" s="13" t="s">
        <v>129</v>
      </c>
      <c r="BE121" s="181">
        <f t="shared" si="14"/>
        <v>0</v>
      </c>
      <c r="BF121" s="181">
        <f t="shared" si="15"/>
        <v>0</v>
      </c>
      <c r="BG121" s="181">
        <f t="shared" si="16"/>
        <v>0</v>
      </c>
      <c r="BH121" s="181">
        <f t="shared" si="17"/>
        <v>0</v>
      </c>
      <c r="BI121" s="181">
        <f t="shared" si="18"/>
        <v>0</v>
      </c>
      <c r="BJ121" s="13" t="s">
        <v>22</v>
      </c>
      <c r="BK121" s="181">
        <f t="shared" si="19"/>
        <v>0</v>
      </c>
      <c r="BL121" s="13" t="s">
        <v>22</v>
      </c>
      <c r="BM121" s="13" t="s">
        <v>459</v>
      </c>
    </row>
    <row r="122" spans="2:65" s="1" customFormat="1" ht="16.5" customHeight="1">
      <c r="B122" s="30"/>
      <c r="C122" s="182" t="s">
        <v>355</v>
      </c>
      <c r="D122" s="182" t="s">
        <v>138</v>
      </c>
      <c r="E122" s="183" t="s">
        <v>460</v>
      </c>
      <c r="F122" s="184" t="s">
        <v>461</v>
      </c>
      <c r="G122" s="185" t="s">
        <v>144</v>
      </c>
      <c r="H122" s="186">
        <v>50</v>
      </c>
      <c r="I122" s="187"/>
      <c r="J122" s="188">
        <f t="shared" si="10"/>
        <v>0</v>
      </c>
      <c r="K122" s="184" t="s">
        <v>136</v>
      </c>
      <c r="L122" s="189"/>
      <c r="M122" s="190" t="s">
        <v>20</v>
      </c>
      <c r="N122" s="191" t="s">
        <v>45</v>
      </c>
      <c r="O122" s="56"/>
      <c r="P122" s="179">
        <f t="shared" si="11"/>
        <v>0</v>
      </c>
      <c r="Q122" s="179">
        <v>0</v>
      </c>
      <c r="R122" s="179">
        <f t="shared" si="12"/>
        <v>0</v>
      </c>
      <c r="S122" s="179">
        <v>0</v>
      </c>
      <c r="T122" s="180">
        <f t="shared" si="13"/>
        <v>0</v>
      </c>
      <c r="AR122" s="13" t="s">
        <v>149</v>
      </c>
      <c r="AT122" s="13" t="s">
        <v>138</v>
      </c>
      <c r="AU122" s="13" t="s">
        <v>83</v>
      </c>
      <c r="AY122" s="13" t="s">
        <v>129</v>
      </c>
      <c r="BE122" s="181">
        <f t="shared" si="14"/>
        <v>0</v>
      </c>
      <c r="BF122" s="181">
        <f t="shared" si="15"/>
        <v>0</v>
      </c>
      <c r="BG122" s="181">
        <f t="shared" si="16"/>
        <v>0</v>
      </c>
      <c r="BH122" s="181">
        <f t="shared" si="17"/>
        <v>0</v>
      </c>
      <c r="BI122" s="181">
        <f t="shared" si="18"/>
        <v>0</v>
      </c>
      <c r="BJ122" s="13" t="s">
        <v>22</v>
      </c>
      <c r="BK122" s="181">
        <f t="shared" si="19"/>
        <v>0</v>
      </c>
      <c r="BL122" s="13" t="s">
        <v>149</v>
      </c>
      <c r="BM122" s="13" t="s">
        <v>462</v>
      </c>
    </row>
    <row r="123" spans="2:65" s="1" customFormat="1" ht="16.5" customHeight="1">
      <c r="B123" s="30"/>
      <c r="C123" s="170" t="s">
        <v>260</v>
      </c>
      <c r="D123" s="170" t="s">
        <v>132</v>
      </c>
      <c r="E123" s="171" t="s">
        <v>463</v>
      </c>
      <c r="F123" s="172" t="s">
        <v>464</v>
      </c>
      <c r="G123" s="173" t="s">
        <v>135</v>
      </c>
      <c r="H123" s="174">
        <v>14</v>
      </c>
      <c r="I123" s="175"/>
      <c r="J123" s="176">
        <f t="shared" si="10"/>
        <v>0</v>
      </c>
      <c r="K123" s="172" t="s">
        <v>136</v>
      </c>
      <c r="L123" s="34"/>
      <c r="M123" s="177" t="s">
        <v>20</v>
      </c>
      <c r="N123" s="178" t="s">
        <v>45</v>
      </c>
      <c r="O123" s="56"/>
      <c r="P123" s="179">
        <f t="shared" si="11"/>
        <v>0</v>
      </c>
      <c r="Q123" s="179">
        <v>0</v>
      </c>
      <c r="R123" s="179">
        <f t="shared" si="12"/>
        <v>0</v>
      </c>
      <c r="S123" s="179">
        <v>0</v>
      </c>
      <c r="T123" s="180">
        <f t="shared" si="13"/>
        <v>0</v>
      </c>
      <c r="AR123" s="13" t="s">
        <v>22</v>
      </c>
      <c r="AT123" s="13" t="s">
        <v>132</v>
      </c>
      <c r="AU123" s="13" t="s">
        <v>83</v>
      </c>
      <c r="AY123" s="13" t="s">
        <v>129</v>
      </c>
      <c r="BE123" s="181">
        <f t="shared" si="14"/>
        <v>0</v>
      </c>
      <c r="BF123" s="181">
        <f t="shared" si="15"/>
        <v>0</v>
      </c>
      <c r="BG123" s="181">
        <f t="shared" si="16"/>
        <v>0</v>
      </c>
      <c r="BH123" s="181">
        <f t="shared" si="17"/>
        <v>0</v>
      </c>
      <c r="BI123" s="181">
        <f t="shared" si="18"/>
        <v>0</v>
      </c>
      <c r="BJ123" s="13" t="s">
        <v>22</v>
      </c>
      <c r="BK123" s="181">
        <f t="shared" si="19"/>
        <v>0</v>
      </c>
      <c r="BL123" s="13" t="s">
        <v>22</v>
      </c>
      <c r="BM123" s="13" t="s">
        <v>465</v>
      </c>
    </row>
    <row r="124" spans="2:65" s="1" customFormat="1" ht="16.5" customHeight="1">
      <c r="B124" s="30"/>
      <c r="C124" s="170" t="s">
        <v>251</v>
      </c>
      <c r="D124" s="170" t="s">
        <v>132</v>
      </c>
      <c r="E124" s="171" t="s">
        <v>466</v>
      </c>
      <c r="F124" s="172" t="s">
        <v>467</v>
      </c>
      <c r="G124" s="173" t="s">
        <v>144</v>
      </c>
      <c r="H124" s="174">
        <v>100</v>
      </c>
      <c r="I124" s="175"/>
      <c r="J124" s="176">
        <f t="shared" si="10"/>
        <v>0</v>
      </c>
      <c r="K124" s="172" t="s">
        <v>136</v>
      </c>
      <c r="L124" s="34"/>
      <c r="M124" s="177" t="s">
        <v>20</v>
      </c>
      <c r="N124" s="178" t="s">
        <v>45</v>
      </c>
      <c r="O124" s="56"/>
      <c r="P124" s="179">
        <f t="shared" si="11"/>
        <v>0</v>
      </c>
      <c r="Q124" s="179">
        <v>0</v>
      </c>
      <c r="R124" s="179">
        <f t="shared" si="12"/>
        <v>0</v>
      </c>
      <c r="S124" s="179">
        <v>0</v>
      </c>
      <c r="T124" s="180">
        <f t="shared" si="13"/>
        <v>0</v>
      </c>
      <c r="AR124" s="13" t="s">
        <v>22</v>
      </c>
      <c r="AT124" s="13" t="s">
        <v>132</v>
      </c>
      <c r="AU124" s="13" t="s">
        <v>83</v>
      </c>
      <c r="AY124" s="13" t="s">
        <v>129</v>
      </c>
      <c r="BE124" s="181">
        <f t="shared" si="14"/>
        <v>0</v>
      </c>
      <c r="BF124" s="181">
        <f t="shared" si="15"/>
        <v>0</v>
      </c>
      <c r="BG124" s="181">
        <f t="shared" si="16"/>
        <v>0</v>
      </c>
      <c r="BH124" s="181">
        <f t="shared" si="17"/>
        <v>0</v>
      </c>
      <c r="BI124" s="181">
        <f t="shared" si="18"/>
        <v>0</v>
      </c>
      <c r="BJ124" s="13" t="s">
        <v>22</v>
      </c>
      <c r="BK124" s="181">
        <f t="shared" si="19"/>
        <v>0</v>
      </c>
      <c r="BL124" s="13" t="s">
        <v>22</v>
      </c>
      <c r="BM124" s="13" t="s">
        <v>468</v>
      </c>
    </row>
    <row r="125" spans="2:65" s="1" customFormat="1" ht="33.75" customHeight="1">
      <c r="B125" s="30"/>
      <c r="C125" s="170" t="s">
        <v>255</v>
      </c>
      <c r="D125" s="170" t="s">
        <v>132</v>
      </c>
      <c r="E125" s="171" t="s">
        <v>469</v>
      </c>
      <c r="F125" s="172" t="s">
        <v>470</v>
      </c>
      <c r="G125" s="173" t="s">
        <v>135</v>
      </c>
      <c r="H125" s="174">
        <v>2</v>
      </c>
      <c r="I125" s="175"/>
      <c r="J125" s="176">
        <f t="shared" si="10"/>
        <v>0</v>
      </c>
      <c r="K125" s="172" t="s">
        <v>136</v>
      </c>
      <c r="L125" s="34"/>
      <c r="M125" s="177" t="s">
        <v>20</v>
      </c>
      <c r="N125" s="178" t="s">
        <v>45</v>
      </c>
      <c r="O125" s="56"/>
      <c r="P125" s="179">
        <f t="shared" si="11"/>
        <v>0</v>
      </c>
      <c r="Q125" s="179">
        <v>0</v>
      </c>
      <c r="R125" s="179">
        <f t="shared" si="12"/>
        <v>0</v>
      </c>
      <c r="S125" s="179">
        <v>0</v>
      </c>
      <c r="T125" s="180">
        <f t="shared" si="13"/>
        <v>0</v>
      </c>
      <c r="AR125" s="13" t="s">
        <v>22</v>
      </c>
      <c r="AT125" s="13" t="s">
        <v>132</v>
      </c>
      <c r="AU125" s="13" t="s">
        <v>83</v>
      </c>
      <c r="AY125" s="13" t="s">
        <v>129</v>
      </c>
      <c r="BE125" s="181">
        <f t="shared" si="14"/>
        <v>0</v>
      </c>
      <c r="BF125" s="181">
        <f t="shared" si="15"/>
        <v>0</v>
      </c>
      <c r="BG125" s="181">
        <f t="shared" si="16"/>
        <v>0</v>
      </c>
      <c r="BH125" s="181">
        <f t="shared" si="17"/>
        <v>0</v>
      </c>
      <c r="BI125" s="181">
        <f t="shared" si="18"/>
        <v>0</v>
      </c>
      <c r="BJ125" s="13" t="s">
        <v>22</v>
      </c>
      <c r="BK125" s="181">
        <f t="shared" si="19"/>
        <v>0</v>
      </c>
      <c r="BL125" s="13" t="s">
        <v>22</v>
      </c>
      <c r="BM125" s="13" t="s">
        <v>471</v>
      </c>
    </row>
    <row r="126" spans="2:65" s="1" customFormat="1" ht="33.75" customHeight="1">
      <c r="B126" s="30"/>
      <c r="C126" s="170" t="s">
        <v>472</v>
      </c>
      <c r="D126" s="170" t="s">
        <v>132</v>
      </c>
      <c r="E126" s="171" t="s">
        <v>473</v>
      </c>
      <c r="F126" s="172" t="s">
        <v>474</v>
      </c>
      <c r="G126" s="173" t="s">
        <v>135</v>
      </c>
      <c r="H126" s="174">
        <v>3</v>
      </c>
      <c r="I126" s="175"/>
      <c r="J126" s="176">
        <f t="shared" si="10"/>
        <v>0</v>
      </c>
      <c r="K126" s="172" t="s">
        <v>136</v>
      </c>
      <c r="L126" s="34"/>
      <c r="M126" s="177" t="s">
        <v>20</v>
      </c>
      <c r="N126" s="178" t="s">
        <v>45</v>
      </c>
      <c r="O126" s="56"/>
      <c r="P126" s="179">
        <f t="shared" si="11"/>
        <v>0</v>
      </c>
      <c r="Q126" s="179">
        <v>0</v>
      </c>
      <c r="R126" s="179">
        <f t="shared" si="12"/>
        <v>0</v>
      </c>
      <c r="S126" s="179">
        <v>0</v>
      </c>
      <c r="T126" s="180">
        <f t="shared" si="13"/>
        <v>0</v>
      </c>
      <c r="AR126" s="13" t="s">
        <v>22</v>
      </c>
      <c r="AT126" s="13" t="s">
        <v>132</v>
      </c>
      <c r="AU126" s="13" t="s">
        <v>83</v>
      </c>
      <c r="AY126" s="13" t="s">
        <v>129</v>
      </c>
      <c r="BE126" s="181">
        <f t="shared" si="14"/>
        <v>0</v>
      </c>
      <c r="BF126" s="181">
        <f t="shared" si="15"/>
        <v>0</v>
      </c>
      <c r="BG126" s="181">
        <f t="shared" si="16"/>
        <v>0</v>
      </c>
      <c r="BH126" s="181">
        <f t="shared" si="17"/>
        <v>0</v>
      </c>
      <c r="BI126" s="181">
        <f t="shared" si="18"/>
        <v>0</v>
      </c>
      <c r="BJ126" s="13" t="s">
        <v>22</v>
      </c>
      <c r="BK126" s="181">
        <f t="shared" si="19"/>
        <v>0</v>
      </c>
      <c r="BL126" s="13" t="s">
        <v>22</v>
      </c>
      <c r="BM126" s="13" t="s">
        <v>475</v>
      </c>
    </row>
    <row r="127" spans="2:65" s="1" customFormat="1" ht="33.75" customHeight="1">
      <c r="B127" s="30"/>
      <c r="C127" s="170" t="s">
        <v>476</v>
      </c>
      <c r="D127" s="170" t="s">
        <v>132</v>
      </c>
      <c r="E127" s="171" t="s">
        <v>477</v>
      </c>
      <c r="F127" s="172" t="s">
        <v>478</v>
      </c>
      <c r="G127" s="173" t="s">
        <v>135</v>
      </c>
      <c r="H127" s="174">
        <v>12</v>
      </c>
      <c r="I127" s="175"/>
      <c r="J127" s="176">
        <f t="shared" si="10"/>
        <v>0</v>
      </c>
      <c r="K127" s="172" t="s">
        <v>136</v>
      </c>
      <c r="L127" s="34"/>
      <c r="M127" s="177" t="s">
        <v>20</v>
      </c>
      <c r="N127" s="178" t="s">
        <v>45</v>
      </c>
      <c r="O127" s="56"/>
      <c r="P127" s="179">
        <f t="shared" si="11"/>
        <v>0</v>
      </c>
      <c r="Q127" s="179">
        <v>0</v>
      </c>
      <c r="R127" s="179">
        <f t="shared" si="12"/>
        <v>0</v>
      </c>
      <c r="S127" s="179">
        <v>0</v>
      </c>
      <c r="T127" s="180">
        <f t="shared" si="13"/>
        <v>0</v>
      </c>
      <c r="AR127" s="13" t="s">
        <v>22</v>
      </c>
      <c r="AT127" s="13" t="s">
        <v>132</v>
      </c>
      <c r="AU127" s="13" t="s">
        <v>83</v>
      </c>
      <c r="AY127" s="13" t="s">
        <v>129</v>
      </c>
      <c r="BE127" s="181">
        <f t="shared" si="14"/>
        <v>0</v>
      </c>
      <c r="BF127" s="181">
        <f t="shared" si="15"/>
        <v>0</v>
      </c>
      <c r="BG127" s="181">
        <f t="shared" si="16"/>
        <v>0</v>
      </c>
      <c r="BH127" s="181">
        <f t="shared" si="17"/>
        <v>0</v>
      </c>
      <c r="BI127" s="181">
        <f t="shared" si="18"/>
        <v>0</v>
      </c>
      <c r="BJ127" s="13" t="s">
        <v>22</v>
      </c>
      <c r="BK127" s="181">
        <f t="shared" si="19"/>
        <v>0</v>
      </c>
      <c r="BL127" s="13" t="s">
        <v>22</v>
      </c>
      <c r="BM127" s="13" t="s">
        <v>479</v>
      </c>
    </row>
    <row r="128" spans="2:65" s="1" customFormat="1" ht="33.75" customHeight="1">
      <c r="B128" s="30"/>
      <c r="C128" s="170" t="s">
        <v>480</v>
      </c>
      <c r="D128" s="170" t="s">
        <v>132</v>
      </c>
      <c r="E128" s="171" t="s">
        <v>481</v>
      </c>
      <c r="F128" s="172" t="s">
        <v>482</v>
      </c>
      <c r="G128" s="173" t="s">
        <v>135</v>
      </c>
      <c r="H128" s="174">
        <v>2</v>
      </c>
      <c r="I128" s="175"/>
      <c r="J128" s="176">
        <f t="shared" si="10"/>
        <v>0</v>
      </c>
      <c r="K128" s="172" t="s">
        <v>136</v>
      </c>
      <c r="L128" s="34"/>
      <c r="M128" s="177" t="s">
        <v>20</v>
      </c>
      <c r="N128" s="178" t="s">
        <v>45</v>
      </c>
      <c r="O128" s="56"/>
      <c r="P128" s="179">
        <f t="shared" si="11"/>
        <v>0</v>
      </c>
      <c r="Q128" s="179">
        <v>0</v>
      </c>
      <c r="R128" s="179">
        <f t="shared" si="12"/>
        <v>0</v>
      </c>
      <c r="S128" s="179">
        <v>0</v>
      </c>
      <c r="T128" s="180">
        <f t="shared" si="13"/>
        <v>0</v>
      </c>
      <c r="AR128" s="13" t="s">
        <v>22</v>
      </c>
      <c r="AT128" s="13" t="s">
        <v>132</v>
      </c>
      <c r="AU128" s="13" t="s">
        <v>83</v>
      </c>
      <c r="AY128" s="13" t="s">
        <v>129</v>
      </c>
      <c r="BE128" s="181">
        <f t="shared" si="14"/>
        <v>0</v>
      </c>
      <c r="BF128" s="181">
        <f t="shared" si="15"/>
        <v>0</v>
      </c>
      <c r="BG128" s="181">
        <f t="shared" si="16"/>
        <v>0</v>
      </c>
      <c r="BH128" s="181">
        <f t="shared" si="17"/>
        <v>0</v>
      </c>
      <c r="BI128" s="181">
        <f t="shared" si="18"/>
        <v>0</v>
      </c>
      <c r="BJ128" s="13" t="s">
        <v>22</v>
      </c>
      <c r="BK128" s="181">
        <f t="shared" si="19"/>
        <v>0</v>
      </c>
      <c r="BL128" s="13" t="s">
        <v>22</v>
      </c>
      <c r="BM128" s="13" t="s">
        <v>483</v>
      </c>
    </row>
    <row r="129" spans="2:65" s="1" customFormat="1" ht="33.75" customHeight="1">
      <c r="B129" s="30"/>
      <c r="C129" s="170" t="s">
        <v>484</v>
      </c>
      <c r="D129" s="170" t="s">
        <v>132</v>
      </c>
      <c r="E129" s="171" t="s">
        <v>485</v>
      </c>
      <c r="F129" s="172" t="s">
        <v>486</v>
      </c>
      <c r="G129" s="173" t="s">
        <v>135</v>
      </c>
      <c r="H129" s="174">
        <v>2</v>
      </c>
      <c r="I129" s="175"/>
      <c r="J129" s="176">
        <f t="shared" si="10"/>
        <v>0</v>
      </c>
      <c r="K129" s="172" t="s">
        <v>136</v>
      </c>
      <c r="L129" s="34"/>
      <c r="M129" s="177" t="s">
        <v>20</v>
      </c>
      <c r="N129" s="178" t="s">
        <v>45</v>
      </c>
      <c r="O129" s="56"/>
      <c r="P129" s="179">
        <f t="shared" si="11"/>
        <v>0</v>
      </c>
      <c r="Q129" s="179">
        <v>0</v>
      </c>
      <c r="R129" s="179">
        <f t="shared" si="12"/>
        <v>0</v>
      </c>
      <c r="S129" s="179">
        <v>0</v>
      </c>
      <c r="T129" s="180">
        <f t="shared" si="13"/>
        <v>0</v>
      </c>
      <c r="AR129" s="13" t="s">
        <v>22</v>
      </c>
      <c r="AT129" s="13" t="s">
        <v>132</v>
      </c>
      <c r="AU129" s="13" t="s">
        <v>83</v>
      </c>
      <c r="AY129" s="13" t="s">
        <v>129</v>
      </c>
      <c r="BE129" s="181">
        <f t="shared" si="14"/>
        <v>0</v>
      </c>
      <c r="BF129" s="181">
        <f t="shared" si="15"/>
        <v>0</v>
      </c>
      <c r="BG129" s="181">
        <f t="shared" si="16"/>
        <v>0</v>
      </c>
      <c r="BH129" s="181">
        <f t="shared" si="17"/>
        <v>0</v>
      </c>
      <c r="BI129" s="181">
        <f t="shared" si="18"/>
        <v>0</v>
      </c>
      <c r="BJ129" s="13" t="s">
        <v>22</v>
      </c>
      <c r="BK129" s="181">
        <f t="shared" si="19"/>
        <v>0</v>
      </c>
      <c r="BL129" s="13" t="s">
        <v>22</v>
      </c>
      <c r="BM129" s="13" t="s">
        <v>487</v>
      </c>
    </row>
    <row r="130" spans="2:65" s="1" customFormat="1" ht="33.75" customHeight="1">
      <c r="B130" s="30"/>
      <c r="C130" s="170" t="s">
        <v>488</v>
      </c>
      <c r="D130" s="170" t="s">
        <v>132</v>
      </c>
      <c r="E130" s="171" t="s">
        <v>489</v>
      </c>
      <c r="F130" s="172" t="s">
        <v>490</v>
      </c>
      <c r="G130" s="173" t="s">
        <v>135</v>
      </c>
      <c r="H130" s="174">
        <v>11</v>
      </c>
      <c r="I130" s="175"/>
      <c r="J130" s="176">
        <f t="shared" si="10"/>
        <v>0</v>
      </c>
      <c r="K130" s="172" t="s">
        <v>136</v>
      </c>
      <c r="L130" s="34"/>
      <c r="M130" s="177" t="s">
        <v>20</v>
      </c>
      <c r="N130" s="178" t="s">
        <v>45</v>
      </c>
      <c r="O130" s="56"/>
      <c r="P130" s="179">
        <f t="shared" si="11"/>
        <v>0</v>
      </c>
      <c r="Q130" s="179">
        <v>0</v>
      </c>
      <c r="R130" s="179">
        <f t="shared" si="12"/>
        <v>0</v>
      </c>
      <c r="S130" s="179">
        <v>0</v>
      </c>
      <c r="T130" s="180">
        <f t="shared" si="13"/>
        <v>0</v>
      </c>
      <c r="AR130" s="13" t="s">
        <v>22</v>
      </c>
      <c r="AT130" s="13" t="s">
        <v>132</v>
      </c>
      <c r="AU130" s="13" t="s">
        <v>83</v>
      </c>
      <c r="AY130" s="13" t="s">
        <v>129</v>
      </c>
      <c r="BE130" s="181">
        <f t="shared" si="14"/>
        <v>0</v>
      </c>
      <c r="BF130" s="181">
        <f t="shared" si="15"/>
        <v>0</v>
      </c>
      <c r="BG130" s="181">
        <f t="shared" si="16"/>
        <v>0</v>
      </c>
      <c r="BH130" s="181">
        <f t="shared" si="17"/>
        <v>0</v>
      </c>
      <c r="BI130" s="181">
        <f t="shared" si="18"/>
        <v>0</v>
      </c>
      <c r="BJ130" s="13" t="s">
        <v>22</v>
      </c>
      <c r="BK130" s="181">
        <f t="shared" si="19"/>
        <v>0</v>
      </c>
      <c r="BL130" s="13" t="s">
        <v>22</v>
      </c>
      <c r="BM130" s="13" t="s">
        <v>491</v>
      </c>
    </row>
    <row r="131" spans="2:65" s="1" customFormat="1" ht="22.5" customHeight="1">
      <c r="B131" s="30"/>
      <c r="C131" s="182" t="s">
        <v>492</v>
      </c>
      <c r="D131" s="182" t="s">
        <v>138</v>
      </c>
      <c r="E131" s="183" t="s">
        <v>422</v>
      </c>
      <c r="F131" s="184" t="s">
        <v>423</v>
      </c>
      <c r="G131" s="185" t="s">
        <v>135</v>
      </c>
      <c r="H131" s="186">
        <v>11</v>
      </c>
      <c r="I131" s="187"/>
      <c r="J131" s="188">
        <f t="shared" si="10"/>
        <v>0</v>
      </c>
      <c r="K131" s="184" t="s">
        <v>136</v>
      </c>
      <c r="L131" s="189"/>
      <c r="M131" s="190" t="s">
        <v>20</v>
      </c>
      <c r="N131" s="191" t="s">
        <v>45</v>
      </c>
      <c r="O131" s="56"/>
      <c r="P131" s="179">
        <f t="shared" si="11"/>
        <v>0</v>
      </c>
      <c r="Q131" s="179">
        <v>0</v>
      </c>
      <c r="R131" s="179">
        <f t="shared" si="12"/>
        <v>0</v>
      </c>
      <c r="S131" s="179">
        <v>0</v>
      </c>
      <c r="T131" s="180">
        <f t="shared" si="13"/>
        <v>0</v>
      </c>
      <c r="AR131" s="13" t="s">
        <v>149</v>
      </c>
      <c r="AT131" s="13" t="s">
        <v>138</v>
      </c>
      <c r="AU131" s="13" t="s">
        <v>83</v>
      </c>
      <c r="AY131" s="13" t="s">
        <v>129</v>
      </c>
      <c r="BE131" s="181">
        <f t="shared" si="14"/>
        <v>0</v>
      </c>
      <c r="BF131" s="181">
        <f t="shared" si="15"/>
        <v>0</v>
      </c>
      <c r="BG131" s="181">
        <f t="shared" si="16"/>
        <v>0</v>
      </c>
      <c r="BH131" s="181">
        <f t="shared" si="17"/>
        <v>0</v>
      </c>
      <c r="BI131" s="181">
        <f t="shared" si="18"/>
        <v>0</v>
      </c>
      <c r="BJ131" s="13" t="s">
        <v>22</v>
      </c>
      <c r="BK131" s="181">
        <f t="shared" si="19"/>
        <v>0</v>
      </c>
      <c r="BL131" s="13" t="s">
        <v>149</v>
      </c>
      <c r="BM131" s="13" t="s">
        <v>493</v>
      </c>
    </row>
    <row r="132" spans="2:65" s="10" customFormat="1" ht="22.9" customHeight="1">
      <c r="B132" s="154"/>
      <c r="C132" s="155"/>
      <c r="D132" s="156" t="s">
        <v>73</v>
      </c>
      <c r="E132" s="168" t="s">
        <v>151</v>
      </c>
      <c r="F132" s="168" t="s">
        <v>131</v>
      </c>
      <c r="G132" s="155"/>
      <c r="H132" s="155"/>
      <c r="I132" s="158"/>
      <c r="J132" s="169">
        <f>BK132</f>
        <v>0</v>
      </c>
      <c r="K132" s="155"/>
      <c r="L132" s="160"/>
      <c r="M132" s="161"/>
      <c r="N132" s="162"/>
      <c r="O132" s="162"/>
      <c r="P132" s="163">
        <f>SUM(P133:P174)</f>
        <v>0</v>
      </c>
      <c r="Q132" s="162"/>
      <c r="R132" s="163">
        <f>SUM(R133:R174)</f>
        <v>0</v>
      </c>
      <c r="S132" s="162"/>
      <c r="T132" s="164">
        <f>SUM(T133:T174)</f>
        <v>0</v>
      </c>
      <c r="AR132" s="165" t="s">
        <v>22</v>
      </c>
      <c r="AT132" s="166" t="s">
        <v>73</v>
      </c>
      <c r="AU132" s="166" t="s">
        <v>22</v>
      </c>
      <c r="AY132" s="165" t="s">
        <v>129</v>
      </c>
      <c r="BK132" s="167">
        <f>SUM(BK133:BK174)</f>
        <v>0</v>
      </c>
    </row>
    <row r="133" spans="2:65" s="1" customFormat="1" ht="22.5" customHeight="1">
      <c r="B133" s="30"/>
      <c r="C133" s="170" t="s">
        <v>494</v>
      </c>
      <c r="D133" s="170" t="s">
        <v>132</v>
      </c>
      <c r="E133" s="171" t="s">
        <v>495</v>
      </c>
      <c r="F133" s="172" t="s">
        <v>496</v>
      </c>
      <c r="G133" s="173" t="s">
        <v>135</v>
      </c>
      <c r="H133" s="174">
        <v>20</v>
      </c>
      <c r="I133" s="175"/>
      <c r="J133" s="176">
        <f t="shared" ref="J133:J174" si="20">ROUND(I133*H133,2)</f>
        <v>0</v>
      </c>
      <c r="K133" s="172" t="s">
        <v>136</v>
      </c>
      <c r="L133" s="34"/>
      <c r="M133" s="177" t="s">
        <v>20</v>
      </c>
      <c r="N133" s="178" t="s">
        <v>45</v>
      </c>
      <c r="O133" s="56"/>
      <c r="P133" s="179">
        <f t="shared" ref="P133:P174" si="21">O133*H133</f>
        <v>0</v>
      </c>
      <c r="Q133" s="179">
        <v>0</v>
      </c>
      <c r="R133" s="179">
        <f t="shared" ref="R133:R174" si="22">Q133*H133</f>
        <v>0</v>
      </c>
      <c r="S133" s="179">
        <v>0</v>
      </c>
      <c r="T133" s="180">
        <f t="shared" ref="T133:T174" si="23">S133*H133</f>
        <v>0</v>
      </c>
      <c r="AR133" s="13" t="s">
        <v>22</v>
      </c>
      <c r="AT133" s="13" t="s">
        <v>132</v>
      </c>
      <c r="AU133" s="13" t="s">
        <v>83</v>
      </c>
      <c r="AY133" s="13" t="s">
        <v>129</v>
      </c>
      <c r="BE133" s="181">
        <f t="shared" ref="BE133:BE174" si="24">IF(N133="základní",J133,0)</f>
        <v>0</v>
      </c>
      <c r="BF133" s="181">
        <f t="shared" ref="BF133:BF174" si="25">IF(N133="snížená",J133,0)</f>
        <v>0</v>
      </c>
      <c r="BG133" s="181">
        <f t="shared" ref="BG133:BG174" si="26">IF(N133="zákl. přenesená",J133,0)</f>
        <v>0</v>
      </c>
      <c r="BH133" s="181">
        <f t="shared" ref="BH133:BH174" si="27">IF(N133="sníž. přenesená",J133,0)</f>
        <v>0</v>
      </c>
      <c r="BI133" s="181">
        <f t="shared" ref="BI133:BI174" si="28">IF(N133="nulová",J133,0)</f>
        <v>0</v>
      </c>
      <c r="BJ133" s="13" t="s">
        <v>22</v>
      </c>
      <c r="BK133" s="181">
        <f t="shared" ref="BK133:BK174" si="29">ROUND(I133*H133,2)</f>
        <v>0</v>
      </c>
      <c r="BL133" s="13" t="s">
        <v>22</v>
      </c>
      <c r="BM133" s="13" t="s">
        <v>497</v>
      </c>
    </row>
    <row r="134" spans="2:65" s="1" customFormat="1" ht="16.5" customHeight="1">
      <c r="B134" s="30"/>
      <c r="C134" s="170" t="s">
        <v>498</v>
      </c>
      <c r="D134" s="170" t="s">
        <v>132</v>
      </c>
      <c r="E134" s="171" t="s">
        <v>289</v>
      </c>
      <c r="F134" s="172" t="s">
        <v>290</v>
      </c>
      <c r="G134" s="173" t="s">
        <v>135</v>
      </c>
      <c r="H134" s="174">
        <v>20</v>
      </c>
      <c r="I134" s="175"/>
      <c r="J134" s="176">
        <f t="shared" si="20"/>
        <v>0</v>
      </c>
      <c r="K134" s="172" t="s">
        <v>136</v>
      </c>
      <c r="L134" s="34"/>
      <c r="M134" s="177" t="s">
        <v>20</v>
      </c>
      <c r="N134" s="178" t="s">
        <v>45</v>
      </c>
      <c r="O134" s="56"/>
      <c r="P134" s="179">
        <f t="shared" si="21"/>
        <v>0</v>
      </c>
      <c r="Q134" s="179">
        <v>0</v>
      </c>
      <c r="R134" s="179">
        <f t="shared" si="22"/>
        <v>0</v>
      </c>
      <c r="S134" s="179">
        <v>0</v>
      </c>
      <c r="T134" s="180">
        <f t="shared" si="23"/>
        <v>0</v>
      </c>
      <c r="AR134" s="13" t="s">
        <v>22</v>
      </c>
      <c r="AT134" s="13" t="s">
        <v>132</v>
      </c>
      <c r="AU134" s="13" t="s">
        <v>83</v>
      </c>
      <c r="AY134" s="13" t="s">
        <v>129</v>
      </c>
      <c r="BE134" s="181">
        <f t="shared" si="24"/>
        <v>0</v>
      </c>
      <c r="BF134" s="181">
        <f t="shared" si="25"/>
        <v>0</v>
      </c>
      <c r="BG134" s="181">
        <f t="shared" si="26"/>
        <v>0</v>
      </c>
      <c r="BH134" s="181">
        <f t="shared" si="27"/>
        <v>0</v>
      </c>
      <c r="BI134" s="181">
        <f t="shared" si="28"/>
        <v>0</v>
      </c>
      <c r="BJ134" s="13" t="s">
        <v>22</v>
      </c>
      <c r="BK134" s="181">
        <f t="shared" si="29"/>
        <v>0</v>
      </c>
      <c r="BL134" s="13" t="s">
        <v>22</v>
      </c>
      <c r="BM134" s="13" t="s">
        <v>499</v>
      </c>
    </row>
    <row r="135" spans="2:65" s="1" customFormat="1" ht="22.5" customHeight="1">
      <c r="B135" s="30"/>
      <c r="C135" s="182" t="s">
        <v>500</v>
      </c>
      <c r="D135" s="182" t="s">
        <v>138</v>
      </c>
      <c r="E135" s="183" t="s">
        <v>501</v>
      </c>
      <c r="F135" s="184" t="s">
        <v>502</v>
      </c>
      <c r="G135" s="185" t="s">
        <v>135</v>
      </c>
      <c r="H135" s="186">
        <v>20</v>
      </c>
      <c r="I135" s="187"/>
      <c r="J135" s="188">
        <f t="shared" si="20"/>
        <v>0</v>
      </c>
      <c r="K135" s="184" t="s">
        <v>136</v>
      </c>
      <c r="L135" s="189"/>
      <c r="M135" s="190" t="s">
        <v>20</v>
      </c>
      <c r="N135" s="191" t="s">
        <v>45</v>
      </c>
      <c r="O135" s="56"/>
      <c r="P135" s="179">
        <f t="shared" si="21"/>
        <v>0</v>
      </c>
      <c r="Q135" s="179">
        <v>0</v>
      </c>
      <c r="R135" s="179">
        <f t="shared" si="22"/>
        <v>0</v>
      </c>
      <c r="S135" s="179">
        <v>0</v>
      </c>
      <c r="T135" s="180">
        <f t="shared" si="23"/>
        <v>0</v>
      </c>
      <c r="AR135" s="13" t="s">
        <v>149</v>
      </c>
      <c r="AT135" s="13" t="s">
        <v>138</v>
      </c>
      <c r="AU135" s="13" t="s">
        <v>83</v>
      </c>
      <c r="AY135" s="13" t="s">
        <v>129</v>
      </c>
      <c r="BE135" s="181">
        <f t="shared" si="24"/>
        <v>0</v>
      </c>
      <c r="BF135" s="181">
        <f t="shared" si="25"/>
        <v>0</v>
      </c>
      <c r="BG135" s="181">
        <f t="shared" si="26"/>
        <v>0</v>
      </c>
      <c r="BH135" s="181">
        <f t="shared" si="27"/>
        <v>0</v>
      </c>
      <c r="BI135" s="181">
        <f t="shared" si="28"/>
        <v>0</v>
      </c>
      <c r="BJ135" s="13" t="s">
        <v>22</v>
      </c>
      <c r="BK135" s="181">
        <f t="shared" si="29"/>
        <v>0</v>
      </c>
      <c r="BL135" s="13" t="s">
        <v>149</v>
      </c>
      <c r="BM135" s="13" t="s">
        <v>503</v>
      </c>
    </row>
    <row r="136" spans="2:65" s="1" customFormat="1" ht="22.5" customHeight="1">
      <c r="B136" s="30"/>
      <c r="C136" s="170" t="s">
        <v>504</v>
      </c>
      <c r="D136" s="170" t="s">
        <v>132</v>
      </c>
      <c r="E136" s="171" t="s">
        <v>505</v>
      </c>
      <c r="F136" s="172" t="s">
        <v>506</v>
      </c>
      <c r="G136" s="173" t="s">
        <v>135</v>
      </c>
      <c r="H136" s="174">
        <v>1</v>
      </c>
      <c r="I136" s="175"/>
      <c r="J136" s="176">
        <f t="shared" si="20"/>
        <v>0</v>
      </c>
      <c r="K136" s="172" t="s">
        <v>136</v>
      </c>
      <c r="L136" s="34"/>
      <c r="M136" s="177" t="s">
        <v>20</v>
      </c>
      <c r="N136" s="178" t="s">
        <v>45</v>
      </c>
      <c r="O136" s="56"/>
      <c r="P136" s="179">
        <f t="shared" si="21"/>
        <v>0</v>
      </c>
      <c r="Q136" s="179">
        <v>0</v>
      </c>
      <c r="R136" s="179">
        <f t="shared" si="22"/>
        <v>0</v>
      </c>
      <c r="S136" s="179">
        <v>0</v>
      </c>
      <c r="T136" s="180">
        <f t="shared" si="23"/>
        <v>0</v>
      </c>
      <c r="AR136" s="13" t="s">
        <v>22</v>
      </c>
      <c r="AT136" s="13" t="s">
        <v>132</v>
      </c>
      <c r="AU136" s="13" t="s">
        <v>83</v>
      </c>
      <c r="AY136" s="13" t="s">
        <v>129</v>
      </c>
      <c r="BE136" s="181">
        <f t="shared" si="24"/>
        <v>0</v>
      </c>
      <c r="BF136" s="181">
        <f t="shared" si="25"/>
        <v>0</v>
      </c>
      <c r="BG136" s="181">
        <f t="shared" si="26"/>
        <v>0</v>
      </c>
      <c r="BH136" s="181">
        <f t="shared" si="27"/>
        <v>0</v>
      </c>
      <c r="BI136" s="181">
        <f t="shared" si="28"/>
        <v>0</v>
      </c>
      <c r="BJ136" s="13" t="s">
        <v>22</v>
      </c>
      <c r="BK136" s="181">
        <f t="shared" si="29"/>
        <v>0</v>
      </c>
      <c r="BL136" s="13" t="s">
        <v>22</v>
      </c>
      <c r="BM136" s="13" t="s">
        <v>507</v>
      </c>
    </row>
    <row r="137" spans="2:65" s="1" customFormat="1" ht="16.5" customHeight="1">
      <c r="B137" s="30"/>
      <c r="C137" s="170" t="s">
        <v>508</v>
      </c>
      <c r="D137" s="170" t="s">
        <v>132</v>
      </c>
      <c r="E137" s="171" t="s">
        <v>292</v>
      </c>
      <c r="F137" s="172" t="s">
        <v>293</v>
      </c>
      <c r="G137" s="173" t="s">
        <v>135</v>
      </c>
      <c r="H137" s="174">
        <v>1</v>
      </c>
      <c r="I137" s="175"/>
      <c r="J137" s="176">
        <f t="shared" si="20"/>
        <v>0</v>
      </c>
      <c r="K137" s="172" t="s">
        <v>136</v>
      </c>
      <c r="L137" s="34"/>
      <c r="M137" s="177" t="s">
        <v>20</v>
      </c>
      <c r="N137" s="178" t="s">
        <v>45</v>
      </c>
      <c r="O137" s="56"/>
      <c r="P137" s="179">
        <f t="shared" si="21"/>
        <v>0</v>
      </c>
      <c r="Q137" s="179">
        <v>0</v>
      </c>
      <c r="R137" s="179">
        <f t="shared" si="22"/>
        <v>0</v>
      </c>
      <c r="S137" s="179">
        <v>0</v>
      </c>
      <c r="T137" s="180">
        <f t="shared" si="23"/>
        <v>0</v>
      </c>
      <c r="AR137" s="13" t="s">
        <v>22</v>
      </c>
      <c r="AT137" s="13" t="s">
        <v>132</v>
      </c>
      <c r="AU137" s="13" t="s">
        <v>83</v>
      </c>
      <c r="AY137" s="13" t="s">
        <v>129</v>
      </c>
      <c r="BE137" s="181">
        <f t="shared" si="24"/>
        <v>0</v>
      </c>
      <c r="BF137" s="181">
        <f t="shared" si="25"/>
        <v>0</v>
      </c>
      <c r="BG137" s="181">
        <f t="shared" si="26"/>
        <v>0</v>
      </c>
      <c r="BH137" s="181">
        <f t="shared" si="27"/>
        <v>0</v>
      </c>
      <c r="BI137" s="181">
        <f t="shared" si="28"/>
        <v>0</v>
      </c>
      <c r="BJ137" s="13" t="s">
        <v>22</v>
      </c>
      <c r="BK137" s="181">
        <f t="shared" si="29"/>
        <v>0</v>
      </c>
      <c r="BL137" s="13" t="s">
        <v>22</v>
      </c>
      <c r="BM137" s="13" t="s">
        <v>509</v>
      </c>
    </row>
    <row r="138" spans="2:65" s="1" customFormat="1" ht="22.5" customHeight="1">
      <c r="B138" s="30"/>
      <c r="C138" s="182" t="s">
        <v>510</v>
      </c>
      <c r="D138" s="182" t="s">
        <v>138</v>
      </c>
      <c r="E138" s="183" t="s">
        <v>511</v>
      </c>
      <c r="F138" s="184" t="s">
        <v>512</v>
      </c>
      <c r="G138" s="185" t="s">
        <v>135</v>
      </c>
      <c r="H138" s="186">
        <v>1</v>
      </c>
      <c r="I138" s="187"/>
      <c r="J138" s="188">
        <f t="shared" si="20"/>
        <v>0</v>
      </c>
      <c r="K138" s="184" t="s">
        <v>136</v>
      </c>
      <c r="L138" s="189"/>
      <c r="M138" s="190" t="s">
        <v>20</v>
      </c>
      <c r="N138" s="191" t="s">
        <v>45</v>
      </c>
      <c r="O138" s="56"/>
      <c r="P138" s="179">
        <f t="shared" si="21"/>
        <v>0</v>
      </c>
      <c r="Q138" s="179">
        <v>0</v>
      </c>
      <c r="R138" s="179">
        <f t="shared" si="22"/>
        <v>0</v>
      </c>
      <c r="S138" s="179">
        <v>0</v>
      </c>
      <c r="T138" s="180">
        <f t="shared" si="23"/>
        <v>0</v>
      </c>
      <c r="AR138" s="13" t="s">
        <v>149</v>
      </c>
      <c r="AT138" s="13" t="s">
        <v>138</v>
      </c>
      <c r="AU138" s="13" t="s">
        <v>83</v>
      </c>
      <c r="AY138" s="13" t="s">
        <v>129</v>
      </c>
      <c r="BE138" s="181">
        <f t="shared" si="24"/>
        <v>0</v>
      </c>
      <c r="BF138" s="181">
        <f t="shared" si="25"/>
        <v>0</v>
      </c>
      <c r="BG138" s="181">
        <f t="shared" si="26"/>
        <v>0</v>
      </c>
      <c r="BH138" s="181">
        <f t="shared" si="27"/>
        <v>0</v>
      </c>
      <c r="BI138" s="181">
        <f t="shared" si="28"/>
        <v>0</v>
      </c>
      <c r="BJ138" s="13" t="s">
        <v>22</v>
      </c>
      <c r="BK138" s="181">
        <f t="shared" si="29"/>
        <v>0</v>
      </c>
      <c r="BL138" s="13" t="s">
        <v>149</v>
      </c>
      <c r="BM138" s="13" t="s">
        <v>513</v>
      </c>
    </row>
    <row r="139" spans="2:65" s="1" customFormat="1" ht="22.5" customHeight="1">
      <c r="B139" s="30"/>
      <c r="C139" s="170" t="s">
        <v>514</v>
      </c>
      <c r="D139" s="170" t="s">
        <v>132</v>
      </c>
      <c r="E139" s="171" t="s">
        <v>515</v>
      </c>
      <c r="F139" s="172" t="s">
        <v>516</v>
      </c>
      <c r="G139" s="173" t="s">
        <v>135</v>
      </c>
      <c r="H139" s="174">
        <v>1</v>
      </c>
      <c r="I139" s="175"/>
      <c r="J139" s="176">
        <f t="shared" si="20"/>
        <v>0</v>
      </c>
      <c r="K139" s="172" t="s">
        <v>136</v>
      </c>
      <c r="L139" s="34"/>
      <c r="M139" s="177" t="s">
        <v>20</v>
      </c>
      <c r="N139" s="178" t="s">
        <v>45</v>
      </c>
      <c r="O139" s="56"/>
      <c r="P139" s="179">
        <f t="shared" si="21"/>
        <v>0</v>
      </c>
      <c r="Q139" s="179">
        <v>0</v>
      </c>
      <c r="R139" s="179">
        <f t="shared" si="22"/>
        <v>0</v>
      </c>
      <c r="S139" s="179">
        <v>0</v>
      </c>
      <c r="T139" s="180">
        <f t="shared" si="23"/>
        <v>0</v>
      </c>
      <c r="AR139" s="13" t="s">
        <v>22</v>
      </c>
      <c r="AT139" s="13" t="s">
        <v>132</v>
      </c>
      <c r="AU139" s="13" t="s">
        <v>83</v>
      </c>
      <c r="AY139" s="13" t="s">
        <v>129</v>
      </c>
      <c r="BE139" s="181">
        <f t="shared" si="24"/>
        <v>0</v>
      </c>
      <c r="BF139" s="181">
        <f t="shared" si="25"/>
        <v>0</v>
      </c>
      <c r="BG139" s="181">
        <f t="shared" si="26"/>
        <v>0</v>
      </c>
      <c r="BH139" s="181">
        <f t="shared" si="27"/>
        <v>0</v>
      </c>
      <c r="BI139" s="181">
        <f t="shared" si="28"/>
        <v>0</v>
      </c>
      <c r="BJ139" s="13" t="s">
        <v>22</v>
      </c>
      <c r="BK139" s="181">
        <f t="shared" si="29"/>
        <v>0</v>
      </c>
      <c r="BL139" s="13" t="s">
        <v>22</v>
      </c>
      <c r="BM139" s="13" t="s">
        <v>517</v>
      </c>
    </row>
    <row r="140" spans="2:65" s="1" customFormat="1" ht="16.5" customHeight="1">
      <c r="B140" s="30"/>
      <c r="C140" s="170" t="s">
        <v>518</v>
      </c>
      <c r="D140" s="170" t="s">
        <v>132</v>
      </c>
      <c r="E140" s="171" t="s">
        <v>265</v>
      </c>
      <c r="F140" s="172" t="s">
        <v>266</v>
      </c>
      <c r="G140" s="173" t="s">
        <v>135</v>
      </c>
      <c r="H140" s="174">
        <v>1</v>
      </c>
      <c r="I140" s="175"/>
      <c r="J140" s="176">
        <f t="shared" si="20"/>
        <v>0</v>
      </c>
      <c r="K140" s="172" t="s">
        <v>136</v>
      </c>
      <c r="L140" s="34"/>
      <c r="M140" s="177" t="s">
        <v>20</v>
      </c>
      <c r="N140" s="178" t="s">
        <v>45</v>
      </c>
      <c r="O140" s="56"/>
      <c r="P140" s="179">
        <f t="shared" si="21"/>
        <v>0</v>
      </c>
      <c r="Q140" s="179">
        <v>0</v>
      </c>
      <c r="R140" s="179">
        <f t="shared" si="22"/>
        <v>0</v>
      </c>
      <c r="S140" s="179">
        <v>0</v>
      </c>
      <c r="T140" s="180">
        <f t="shared" si="23"/>
        <v>0</v>
      </c>
      <c r="AR140" s="13" t="s">
        <v>22</v>
      </c>
      <c r="AT140" s="13" t="s">
        <v>132</v>
      </c>
      <c r="AU140" s="13" t="s">
        <v>83</v>
      </c>
      <c r="AY140" s="13" t="s">
        <v>129</v>
      </c>
      <c r="BE140" s="181">
        <f t="shared" si="24"/>
        <v>0</v>
      </c>
      <c r="BF140" s="181">
        <f t="shared" si="25"/>
        <v>0</v>
      </c>
      <c r="BG140" s="181">
        <f t="shared" si="26"/>
        <v>0</v>
      </c>
      <c r="BH140" s="181">
        <f t="shared" si="27"/>
        <v>0</v>
      </c>
      <c r="BI140" s="181">
        <f t="shared" si="28"/>
        <v>0</v>
      </c>
      <c r="BJ140" s="13" t="s">
        <v>22</v>
      </c>
      <c r="BK140" s="181">
        <f t="shared" si="29"/>
        <v>0</v>
      </c>
      <c r="BL140" s="13" t="s">
        <v>22</v>
      </c>
      <c r="BM140" s="13" t="s">
        <v>519</v>
      </c>
    </row>
    <row r="141" spans="2:65" s="1" customFormat="1" ht="16.5" customHeight="1">
      <c r="B141" s="30"/>
      <c r="C141" s="182" t="s">
        <v>520</v>
      </c>
      <c r="D141" s="182" t="s">
        <v>138</v>
      </c>
      <c r="E141" s="183" t="s">
        <v>521</v>
      </c>
      <c r="F141" s="184" t="s">
        <v>522</v>
      </c>
      <c r="G141" s="185" t="s">
        <v>135</v>
      </c>
      <c r="H141" s="186">
        <v>1</v>
      </c>
      <c r="I141" s="187"/>
      <c r="J141" s="188">
        <f t="shared" si="20"/>
        <v>0</v>
      </c>
      <c r="K141" s="184" t="s">
        <v>136</v>
      </c>
      <c r="L141" s="189"/>
      <c r="M141" s="190" t="s">
        <v>20</v>
      </c>
      <c r="N141" s="191" t="s">
        <v>45</v>
      </c>
      <c r="O141" s="56"/>
      <c r="P141" s="179">
        <f t="shared" si="21"/>
        <v>0</v>
      </c>
      <c r="Q141" s="179">
        <v>0</v>
      </c>
      <c r="R141" s="179">
        <f t="shared" si="22"/>
        <v>0</v>
      </c>
      <c r="S141" s="179">
        <v>0</v>
      </c>
      <c r="T141" s="180">
        <f t="shared" si="23"/>
        <v>0</v>
      </c>
      <c r="AR141" s="13" t="s">
        <v>149</v>
      </c>
      <c r="AT141" s="13" t="s">
        <v>138</v>
      </c>
      <c r="AU141" s="13" t="s">
        <v>83</v>
      </c>
      <c r="AY141" s="13" t="s">
        <v>129</v>
      </c>
      <c r="BE141" s="181">
        <f t="shared" si="24"/>
        <v>0</v>
      </c>
      <c r="BF141" s="181">
        <f t="shared" si="25"/>
        <v>0</v>
      </c>
      <c r="BG141" s="181">
        <f t="shared" si="26"/>
        <v>0</v>
      </c>
      <c r="BH141" s="181">
        <f t="shared" si="27"/>
        <v>0</v>
      </c>
      <c r="BI141" s="181">
        <f t="shared" si="28"/>
        <v>0</v>
      </c>
      <c r="BJ141" s="13" t="s">
        <v>22</v>
      </c>
      <c r="BK141" s="181">
        <f t="shared" si="29"/>
        <v>0</v>
      </c>
      <c r="BL141" s="13" t="s">
        <v>149</v>
      </c>
      <c r="BM141" s="13" t="s">
        <v>523</v>
      </c>
    </row>
    <row r="142" spans="2:65" s="1" customFormat="1" ht="16.5" customHeight="1">
      <c r="B142" s="30"/>
      <c r="C142" s="170" t="s">
        <v>524</v>
      </c>
      <c r="D142" s="170" t="s">
        <v>132</v>
      </c>
      <c r="E142" s="171" t="s">
        <v>194</v>
      </c>
      <c r="F142" s="172" t="s">
        <v>195</v>
      </c>
      <c r="G142" s="173" t="s">
        <v>135</v>
      </c>
      <c r="H142" s="174">
        <v>10</v>
      </c>
      <c r="I142" s="175"/>
      <c r="J142" s="176">
        <f t="shared" si="20"/>
        <v>0</v>
      </c>
      <c r="K142" s="172" t="s">
        <v>136</v>
      </c>
      <c r="L142" s="34"/>
      <c r="M142" s="177" t="s">
        <v>20</v>
      </c>
      <c r="N142" s="178" t="s">
        <v>45</v>
      </c>
      <c r="O142" s="56"/>
      <c r="P142" s="179">
        <f t="shared" si="21"/>
        <v>0</v>
      </c>
      <c r="Q142" s="179">
        <v>0</v>
      </c>
      <c r="R142" s="179">
        <f t="shared" si="22"/>
        <v>0</v>
      </c>
      <c r="S142" s="179">
        <v>0</v>
      </c>
      <c r="T142" s="180">
        <f t="shared" si="23"/>
        <v>0</v>
      </c>
      <c r="AR142" s="13" t="s">
        <v>22</v>
      </c>
      <c r="AT142" s="13" t="s">
        <v>132</v>
      </c>
      <c r="AU142" s="13" t="s">
        <v>83</v>
      </c>
      <c r="AY142" s="13" t="s">
        <v>129</v>
      </c>
      <c r="BE142" s="181">
        <f t="shared" si="24"/>
        <v>0</v>
      </c>
      <c r="BF142" s="181">
        <f t="shared" si="25"/>
        <v>0</v>
      </c>
      <c r="BG142" s="181">
        <f t="shared" si="26"/>
        <v>0</v>
      </c>
      <c r="BH142" s="181">
        <f t="shared" si="27"/>
        <v>0</v>
      </c>
      <c r="BI142" s="181">
        <f t="shared" si="28"/>
        <v>0</v>
      </c>
      <c r="BJ142" s="13" t="s">
        <v>22</v>
      </c>
      <c r="BK142" s="181">
        <f t="shared" si="29"/>
        <v>0</v>
      </c>
      <c r="BL142" s="13" t="s">
        <v>22</v>
      </c>
      <c r="BM142" s="13" t="s">
        <v>525</v>
      </c>
    </row>
    <row r="143" spans="2:65" s="1" customFormat="1" ht="16.5" customHeight="1">
      <c r="B143" s="30"/>
      <c r="C143" s="170" t="s">
        <v>526</v>
      </c>
      <c r="D143" s="170" t="s">
        <v>132</v>
      </c>
      <c r="E143" s="171" t="s">
        <v>271</v>
      </c>
      <c r="F143" s="172" t="s">
        <v>272</v>
      </c>
      <c r="G143" s="173" t="s">
        <v>135</v>
      </c>
      <c r="H143" s="174">
        <v>10</v>
      </c>
      <c r="I143" s="175"/>
      <c r="J143" s="176">
        <f t="shared" si="20"/>
        <v>0</v>
      </c>
      <c r="K143" s="172" t="s">
        <v>136</v>
      </c>
      <c r="L143" s="34"/>
      <c r="M143" s="177" t="s">
        <v>20</v>
      </c>
      <c r="N143" s="178" t="s">
        <v>45</v>
      </c>
      <c r="O143" s="56"/>
      <c r="P143" s="179">
        <f t="shared" si="21"/>
        <v>0</v>
      </c>
      <c r="Q143" s="179">
        <v>0</v>
      </c>
      <c r="R143" s="179">
        <f t="shared" si="22"/>
        <v>0</v>
      </c>
      <c r="S143" s="179">
        <v>0</v>
      </c>
      <c r="T143" s="180">
        <f t="shared" si="23"/>
        <v>0</v>
      </c>
      <c r="AR143" s="13" t="s">
        <v>22</v>
      </c>
      <c r="AT143" s="13" t="s">
        <v>132</v>
      </c>
      <c r="AU143" s="13" t="s">
        <v>83</v>
      </c>
      <c r="AY143" s="13" t="s">
        <v>129</v>
      </c>
      <c r="BE143" s="181">
        <f t="shared" si="24"/>
        <v>0</v>
      </c>
      <c r="BF143" s="181">
        <f t="shared" si="25"/>
        <v>0</v>
      </c>
      <c r="BG143" s="181">
        <f t="shared" si="26"/>
        <v>0</v>
      </c>
      <c r="BH143" s="181">
        <f t="shared" si="27"/>
        <v>0</v>
      </c>
      <c r="BI143" s="181">
        <f t="shared" si="28"/>
        <v>0</v>
      </c>
      <c r="BJ143" s="13" t="s">
        <v>22</v>
      </c>
      <c r="BK143" s="181">
        <f t="shared" si="29"/>
        <v>0</v>
      </c>
      <c r="BL143" s="13" t="s">
        <v>22</v>
      </c>
      <c r="BM143" s="13" t="s">
        <v>527</v>
      </c>
    </row>
    <row r="144" spans="2:65" s="1" customFormat="1" ht="16.5" customHeight="1">
      <c r="B144" s="30"/>
      <c r="C144" s="182" t="s">
        <v>528</v>
      </c>
      <c r="D144" s="182" t="s">
        <v>138</v>
      </c>
      <c r="E144" s="183" t="s">
        <v>198</v>
      </c>
      <c r="F144" s="184" t="s">
        <v>199</v>
      </c>
      <c r="G144" s="185" t="s">
        <v>135</v>
      </c>
      <c r="H144" s="186">
        <v>10</v>
      </c>
      <c r="I144" s="187"/>
      <c r="J144" s="188">
        <f t="shared" si="20"/>
        <v>0</v>
      </c>
      <c r="K144" s="184" t="s">
        <v>136</v>
      </c>
      <c r="L144" s="189"/>
      <c r="M144" s="190" t="s">
        <v>20</v>
      </c>
      <c r="N144" s="191" t="s">
        <v>45</v>
      </c>
      <c r="O144" s="56"/>
      <c r="P144" s="179">
        <f t="shared" si="21"/>
        <v>0</v>
      </c>
      <c r="Q144" s="179">
        <v>0</v>
      </c>
      <c r="R144" s="179">
        <f t="shared" si="22"/>
        <v>0</v>
      </c>
      <c r="S144" s="179">
        <v>0</v>
      </c>
      <c r="T144" s="180">
        <f t="shared" si="23"/>
        <v>0</v>
      </c>
      <c r="AR144" s="13" t="s">
        <v>149</v>
      </c>
      <c r="AT144" s="13" t="s">
        <v>138</v>
      </c>
      <c r="AU144" s="13" t="s">
        <v>83</v>
      </c>
      <c r="AY144" s="13" t="s">
        <v>129</v>
      </c>
      <c r="BE144" s="181">
        <f t="shared" si="24"/>
        <v>0</v>
      </c>
      <c r="BF144" s="181">
        <f t="shared" si="25"/>
        <v>0</v>
      </c>
      <c r="BG144" s="181">
        <f t="shared" si="26"/>
        <v>0</v>
      </c>
      <c r="BH144" s="181">
        <f t="shared" si="27"/>
        <v>0</v>
      </c>
      <c r="BI144" s="181">
        <f t="shared" si="28"/>
        <v>0</v>
      </c>
      <c r="BJ144" s="13" t="s">
        <v>22</v>
      </c>
      <c r="BK144" s="181">
        <f t="shared" si="29"/>
        <v>0</v>
      </c>
      <c r="BL144" s="13" t="s">
        <v>149</v>
      </c>
      <c r="BM144" s="13" t="s">
        <v>529</v>
      </c>
    </row>
    <row r="145" spans="2:65" s="1" customFormat="1" ht="16.5" customHeight="1">
      <c r="B145" s="30"/>
      <c r="C145" s="170" t="s">
        <v>530</v>
      </c>
      <c r="D145" s="170" t="s">
        <v>132</v>
      </c>
      <c r="E145" s="171" t="s">
        <v>133</v>
      </c>
      <c r="F145" s="172" t="s">
        <v>134</v>
      </c>
      <c r="G145" s="173" t="s">
        <v>135</v>
      </c>
      <c r="H145" s="174">
        <v>90</v>
      </c>
      <c r="I145" s="175"/>
      <c r="J145" s="176">
        <f t="shared" si="20"/>
        <v>0</v>
      </c>
      <c r="K145" s="172" t="s">
        <v>136</v>
      </c>
      <c r="L145" s="34"/>
      <c r="M145" s="177" t="s">
        <v>20</v>
      </c>
      <c r="N145" s="178" t="s">
        <v>45</v>
      </c>
      <c r="O145" s="56"/>
      <c r="P145" s="179">
        <f t="shared" si="21"/>
        <v>0</v>
      </c>
      <c r="Q145" s="179">
        <v>0</v>
      </c>
      <c r="R145" s="179">
        <f t="shared" si="22"/>
        <v>0</v>
      </c>
      <c r="S145" s="179">
        <v>0</v>
      </c>
      <c r="T145" s="180">
        <f t="shared" si="23"/>
        <v>0</v>
      </c>
      <c r="AR145" s="13" t="s">
        <v>22</v>
      </c>
      <c r="AT145" s="13" t="s">
        <v>132</v>
      </c>
      <c r="AU145" s="13" t="s">
        <v>83</v>
      </c>
      <c r="AY145" s="13" t="s">
        <v>129</v>
      </c>
      <c r="BE145" s="181">
        <f t="shared" si="24"/>
        <v>0</v>
      </c>
      <c r="BF145" s="181">
        <f t="shared" si="25"/>
        <v>0</v>
      </c>
      <c r="BG145" s="181">
        <f t="shared" si="26"/>
        <v>0</v>
      </c>
      <c r="BH145" s="181">
        <f t="shared" si="27"/>
        <v>0</v>
      </c>
      <c r="BI145" s="181">
        <f t="shared" si="28"/>
        <v>0</v>
      </c>
      <c r="BJ145" s="13" t="s">
        <v>22</v>
      </c>
      <c r="BK145" s="181">
        <f t="shared" si="29"/>
        <v>0</v>
      </c>
      <c r="BL145" s="13" t="s">
        <v>22</v>
      </c>
      <c r="BM145" s="13" t="s">
        <v>531</v>
      </c>
    </row>
    <row r="146" spans="2:65" s="1" customFormat="1" ht="16.5" customHeight="1">
      <c r="B146" s="30"/>
      <c r="C146" s="182" t="s">
        <v>532</v>
      </c>
      <c r="D146" s="182" t="s">
        <v>138</v>
      </c>
      <c r="E146" s="183" t="s">
        <v>139</v>
      </c>
      <c r="F146" s="184" t="s">
        <v>140</v>
      </c>
      <c r="G146" s="185" t="s">
        <v>135</v>
      </c>
      <c r="H146" s="186">
        <v>90</v>
      </c>
      <c r="I146" s="187"/>
      <c r="J146" s="188">
        <f t="shared" si="20"/>
        <v>0</v>
      </c>
      <c r="K146" s="184" t="s">
        <v>136</v>
      </c>
      <c r="L146" s="189"/>
      <c r="M146" s="190" t="s">
        <v>20</v>
      </c>
      <c r="N146" s="191" t="s">
        <v>45</v>
      </c>
      <c r="O146" s="56"/>
      <c r="P146" s="179">
        <f t="shared" si="21"/>
        <v>0</v>
      </c>
      <c r="Q146" s="179">
        <v>0</v>
      </c>
      <c r="R146" s="179">
        <f t="shared" si="22"/>
        <v>0</v>
      </c>
      <c r="S146" s="179">
        <v>0</v>
      </c>
      <c r="T146" s="180">
        <f t="shared" si="23"/>
        <v>0</v>
      </c>
      <c r="AR146" s="13" t="s">
        <v>149</v>
      </c>
      <c r="AT146" s="13" t="s">
        <v>138</v>
      </c>
      <c r="AU146" s="13" t="s">
        <v>83</v>
      </c>
      <c r="AY146" s="13" t="s">
        <v>129</v>
      </c>
      <c r="BE146" s="181">
        <f t="shared" si="24"/>
        <v>0</v>
      </c>
      <c r="BF146" s="181">
        <f t="shared" si="25"/>
        <v>0</v>
      </c>
      <c r="BG146" s="181">
        <f t="shared" si="26"/>
        <v>0</v>
      </c>
      <c r="BH146" s="181">
        <f t="shared" si="27"/>
        <v>0</v>
      </c>
      <c r="BI146" s="181">
        <f t="shared" si="28"/>
        <v>0</v>
      </c>
      <c r="BJ146" s="13" t="s">
        <v>22</v>
      </c>
      <c r="BK146" s="181">
        <f t="shared" si="29"/>
        <v>0</v>
      </c>
      <c r="BL146" s="13" t="s">
        <v>149</v>
      </c>
      <c r="BM146" s="13" t="s">
        <v>533</v>
      </c>
    </row>
    <row r="147" spans="2:65" s="1" customFormat="1" ht="16.5" customHeight="1">
      <c r="B147" s="30"/>
      <c r="C147" s="170" t="s">
        <v>534</v>
      </c>
      <c r="D147" s="170" t="s">
        <v>132</v>
      </c>
      <c r="E147" s="171" t="s">
        <v>202</v>
      </c>
      <c r="F147" s="172" t="s">
        <v>203</v>
      </c>
      <c r="G147" s="173" t="s">
        <v>135</v>
      </c>
      <c r="H147" s="174">
        <v>2</v>
      </c>
      <c r="I147" s="175"/>
      <c r="J147" s="176">
        <f t="shared" si="20"/>
        <v>0</v>
      </c>
      <c r="K147" s="172" t="s">
        <v>136</v>
      </c>
      <c r="L147" s="34"/>
      <c r="M147" s="177" t="s">
        <v>20</v>
      </c>
      <c r="N147" s="178" t="s">
        <v>45</v>
      </c>
      <c r="O147" s="56"/>
      <c r="P147" s="179">
        <f t="shared" si="21"/>
        <v>0</v>
      </c>
      <c r="Q147" s="179">
        <v>0</v>
      </c>
      <c r="R147" s="179">
        <f t="shared" si="22"/>
        <v>0</v>
      </c>
      <c r="S147" s="179">
        <v>0</v>
      </c>
      <c r="T147" s="180">
        <f t="shared" si="23"/>
        <v>0</v>
      </c>
      <c r="AR147" s="13" t="s">
        <v>22</v>
      </c>
      <c r="AT147" s="13" t="s">
        <v>132</v>
      </c>
      <c r="AU147" s="13" t="s">
        <v>83</v>
      </c>
      <c r="AY147" s="13" t="s">
        <v>129</v>
      </c>
      <c r="BE147" s="181">
        <f t="shared" si="24"/>
        <v>0</v>
      </c>
      <c r="BF147" s="181">
        <f t="shared" si="25"/>
        <v>0</v>
      </c>
      <c r="BG147" s="181">
        <f t="shared" si="26"/>
        <v>0</v>
      </c>
      <c r="BH147" s="181">
        <f t="shared" si="27"/>
        <v>0</v>
      </c>
      <c r="BI147" s="181">
        <f t="shared" si="28"/>
        <v>0</v>
      </c>
      <c r="BJ147" s="13" t="s">
        <v>22</v>
      </c>
      <c r="BK147" s="181">
        <f t="shared" si="29"/>
        <v>0</v>
      </c>
      <c r="BL147" s="13" t="s">
        <v>22</v>
      </c>
      <c r="BM147" s="13" t="s">
        <v>535</v>
      </c>
    </row>
    <row r="148" spans="2:65" s="1" customFormat="1" ht="16.5" customHeight="1">
      <c r="B148" s="30"/>
      <c r="C148" s="170" t="s">
        <v>536</v>
      </c>
      <c r="D148" s="170" t="s">
        <v>132</v>
      </c>
      <c r="E148" s="171" t="s">
        <v>274</v>
      </c>
      <c r="F148" s="172" t="s">
        <v>275</v>
      </c>
      <c r="G148" s="173" t="s">
        <v>135</v>
      </c>
      <c r="H148" s="174">
        <v>2</v>
      </c>
      <c r="I148" s="175"/>
      <c r="J148" s="176">
        <f t="shared" si="20"/>
        <v>0</v>
      </c>
      <c r="K148" s="172" t="s">
        <v>136</v>
      </c>
      <c r="L148" s="34"/>
      <c r="M148" s="177" t="s">
        <v>20</v>
      </c>
      <c r="N148" s="178" t="s">
        <v>45</v>
      </c>
      <c r="O148" s="56"/>
      <c r="P148" s="179">
        <f t="shared" si="21"/>
        <v>0</v>
      </c>
      <c r="Q148" s="179">
        <v>0</v>
      </c>
      <c r="R148" s="179">
        <f t="shared" si="22"/>
        <v>0</v>
      </c>
      <c r="S148" s="179">
        <v>0</v>
      </c>
      <c r="T148" s="180">
        <f t="shared" si="23"/>
        <v>0</v>
      </c>
      <c r="AR148" s="13" t="s">
        <v>22</v>
      </c>
      <c r="AT148" s="13" t="s">
        <v>132</v>
      </c>
      <c r="AU148" s="13" t="s">
        <v>83</v>
      </c>
      <c r="AY148" s="13" t="s">
        <v>129</v>
      </c>
      <c r="BE148" s="181">
        <f t="shared" si="24"/>
        <v>0</v>
      </c>
      <c r="BF148" s="181">
        <f t="shared" si="25"/>
        <v>0</v>
      </c>
      <c r="BG148" s="181">
        <f t="shared" si="26"/>
        <v>0</v>
      </c>
      <c r="BH148" s="181">
        <f t="shared" si="27"/>
        <v>0</v>
      </c>
      <c r="BI148" s="181">
        <f t="shared" si="28"/>
        <v>0</v>
      </c>
      <c r="BJ148" s="13" t="s">
        <v>22</v>
      </c>
      <c r="BK148" s="181">
        <f t="shared" si="29"/>
        <v>0</v>
      </c>
      <c r="BL148" s="13" t="s">
        <v>22</v>
      </c>
      <c r="BM148" s="13" t="s">
        <v>537</v>
      </c>
    </row>
    <row r="149" spans="2:65" s="1" customFormat="1" ht="16.5" customHeight="1">
      <c r="B149" s="30"/>
      <c r="C149" s="182" t="s">
        <v>538</v>
      </c>
      <c r="D149" s="182" t="s">
        <v>138</v>
      </c>
      <c r="E149" s="183" t="s">
        <v>206</v>
      </c>
      <c r="F149" s="184" t="s">
        <v>207</v>
      </c>
      <c r="G149" s="185" t="s">
        <v>135</v>
      </c>
      <c r="H149" s="186">
        <v>2</v>
      </c>
      <c r="I149" s="187"/>
      <c r="J149" s="188">
        <f t="shared" si="20"/>
        <v>0</v>
      </c>
      <c r="K149" s="184" t="s">
        <v>136</v>
      </c>
      <c r="L149" s="189"/>
      <c r="M149" s="190" t="s">
        <v>20</v>
      </c>
      <c r="N149" s="191" t="s">
        <v>45</v>
      </c>
      <c r="O149" s="56"/>
      <c r="P149" s="179">
        <f t="shared" si="21"/>
        <v>0</v>
      </c>
      <c r="Q149" s="179">
        <v>0</v>
      </c>
      <c r="R149" s="179">
        <f t="shared" si="22"/>
        <v>0</v>
      </c>
      <c r="S149" s="179">
        <v>0</v>
      </c>
      <c r="T149" s="180">
        <f t="shared" si="23"/>
        <v>0</v>
      </c>
      <c r="AR149" s="13" t="s">
        <v>149</v>
      </c>
      <c r="AT149" s="13" t="s">
        <v>138</v>
      </c>
      <c r="AU149" s="13" t="s">
        <v>83</v>
      </c>
      <c r="AY149" s="13" t="s">
        <v>129</v>
      </c>
      <c r="BE149" s="181">
        <f t="shared" si="24"/>
        <v>0</v>
      </c>
      <c r="BF149" s="181">
        <f t="shared" si="25"/>
        <v>0</v>
      </c>
      <c r="BG149" s="181">
        <f t="shared" si="26"/>
        <v>0</v>
      </c>
      <c r="BH149" s="181">
        <f t="shared" si="27"/>
        <v>0</v>
      </c>
      <c r="BI149" s="181">
        <f t="shared" si="28"/>
        <v>0</v>
      </c>
      <c r="BJ149" s="13" t="s">
        <v>22</v>
      </c>
      <c r="BK149" s="181">
        <f t="shared" si="29"/>
        <v>0</v>
      </c>
      <c r="BL149" s="13" t="s">
        <v>149</v>
      </c>
      <c r="BM149" s="13" t="s">
        <v>539</v>
      </c>
    </row>
    <row r="150" spans="2:65" s="1" customFormat="1" ht="16.5" customHeight="1">
      <c r="B150" s="30"/>
      <c r="C150" s="170" t="s">
        <v>540</v>
      </c>
      <c r="D150" s="170" t="s">
        <v>132</v>
      </c>
      <c r="E150" s="171" t="s">
        <v>541</v>
      </c>
      <c r="F150" s="172" t="s">
        <v>542</v>
      </c>
      <c r="G150" s="173" t="s">
        <v>135</v>
      </c>
      <c r="H150" s="174">
        <v>25</v>
      </c>
      <c r="I150" s="175"/>
      <c r="J150" s="176">
        <f t="shared" si="20"/>
        <v>0</v>
      </c>
      <c r="K150" s="172" t="s">
        <v>136</v>
      </c>
      <c r="L150" s="34"/>
      <c r="M150" s="177" t="s">
        <v>20</v>
      </c>
      <c r="N150" s="178" t="s">
        <v>45</v>
      </c>
      <c r="O150" s="56"/>
      <c r="P150" s="179">
        <f t="shared" si="21"/>
        <v>0</v>
      </c>
      <c r="Q150" s="179">
        <v>0</v>
      </c>
      <c r="R150" s="179">
        <f t="shared" si="22"/>
        <v>0</v>
      </c>
      <c r="S150" s="179">
        <v>0</v>
      </c>
      <c r="T150" s="180">
        <f t="shared" si="23"/>
        <v>0</v>
      </c>
      <c r="AR150" s="13" t="s">
        <v>22</v>
      </c>
      <c r="AT150" s="13" t="s">
        <v>132</v>
      </c>
      <c r="AU150" s="13" t="s">
        <v>83</v>
      </c>
      <c r="AY150" s="13" t="s">
        <v>129</v>
      </c>
      <c r="BE150" s="181">
        <f t="shared" si="24"/>
        <v>0</v>
      </c>
      <c r="BF150" s="181">
        <f t="shared" si="25"/>
        <v>0</v>
      </c>
      <c r="BG150" s="181">
        <f t="shared" si="26"/>
        <v>0</v>
      </c>
      <c r="BH150" s="181">
        <f t="shared" si="27"/>
        <v>0</v>
      </c>
      <c r="BI150" s="181">
        <f t="shared" si="28"/>
        <v>0</v>
      </c>
      <c r="BJ150" s="13" t="s">
        <v>22</v>
      </c>
      <c r="BK150" s="181">
        <f t="shared" si="29"/>
        <v>0</v>
      </c>
      <c r="BL150" s="13" t="s">
        <v>22</v>
      </c>
      <c r="BM150" s="13" t="s">
        <v>543</v>
      </c>
    </row>
    <row r="151" spans="2:65" s="1" customFormat="1" ht="16.5" customHeight="1">
      <c r="B151" s="30"/>
      <c r="C151" s="182" t="s">
        <v>544</v>
      </c>
      <c r="D151" s="182" t="s">
        <v>138</v>
      </c>
      <c r="E151" s="183" t="s">
        <v>545</v>
      </c>
      <c r="F151" s="184" t="s">
        <v>546</v>
      </c>
      <c r="G151" s="185" t="s">
        <v>135</v>
      </c>
      <c r="H151" s="186">
        <v>25</v>
      </c>
      <c r="I151" s="187"/>
      <c r="J151" s="188">
        <f t="shared" si="20"/>
        <v>0</v>
      </c>
      <c r="K151" s="184" t="s">
        <v>136</v>
      </c>
      <c r="L151" s="189"/>
      <c r="M151" s="190" t="s">
        <v>20</v>
      </c>
      <c r="N151" s="191" t="s">
        <v>45</v>
      </c>
      <c r="O151" s="56"/>
      <c r="P151" s="179">
        <f t="shared" si="21"/>
        <v>0</v>
      </c>
      <c r="Q151" s="179">
        <v>0</v>
      </c>
      <c r="R151" s="179">
        <f t="shared" si="22"/>
        <v>0</v>
      </c>
      <c r="S151" s="179">
        <v>0</v>
      </c>
      <c r="T151" s="180">
        <f t="shared" si="23"/>
        <v>0</v>
      </c>
      <c r="AR151" s="13" t="s">
        <v>149</v>
      </c>
      <c r="AT151" s="13" t="s">
        <v>138</v>
      </c>
      <c r="AU151" s="13" t="s">
        <v>83</v>
      </c>
      <c r="AY151" s="13" t="s">
        <v>129</v>
      </c>
      <c r="BE151" s="181">
        <f t="shared" si="24"/>
        <v>0</v>
      </c>
      <c r="BF151" s="181">
        <f t="shared" si="25"/>
        <v>0</v>
      </c>
      <c r="BG151" s="181">
        <f t="shared" si="26"/>
        <v>0</v>
      </c>
      <c r="BH151" s="181">
        <f t="shared" si="27"/>
        <v>0</v>
      </c>
      <c r="BI151" s="181">
        <f t="shared" si="28"/>
        <v>0</v>
      </c>
      <c r="BJ151" s="13" t="s">
        <v>22</v>
      </c>
      <c r="BK151" s="181">
        <f t="shared" si="29"/>
        <v>0</v>
      </c>
      <c r="BL151" s="13" t="s">
        <v>149</v>
      </c>
      <c r="BM151" s="13" t="s">
        <v>547</v>
      </c>
    </row>
    <row r="152" spans="2:65" s="1" customFormat="1" ht="16.5" customHeight="1">
      <c r="B152" s="30"/>
      <c r="C152" s="170" t="s">
        <v>548</v>
      </c>
      <c r="D152" s="170" t="s">
        <v>132</v>
      </c>
      <c r="E152" s="171" t="s">
        <v>210</v>
      </c>
      <c r="F152" s="172" t="s">
        <v>211</v>
      </c>
      <c r="G152" s="173" t="s">
        <v>135</v>
      </c>
      <c r="H152" s="174">
        <v>1500</v>
      </c>
      <c r="I152" s="175"/>
      <c r="J152" s="176">
        <f t="shared" si="20"/>
        <v>0</v>
      </c>
      <c r="K152" s="172" t="s">
        <v>136</v>
      </c>
      <c r="L152" s="34"/>
      <c r="M152" s="177" t="s">
        <v>20</v>
      </c>
      <c r="N152" s="178" t="s">
        <v>45</v>
      </c>
      <c r="O152" s="56"/>
      <c r="P152" s="179">
        <f t="shared" si="21"/>
        <v>0</v>
      </c>
      <c r="Q152" s="179">
        <v>0</v>
      </c>
      <c r="R152" s="179">
        <f t="shared" si="22"/>
        <v>0</v>
      </c>
      <c r="S152" s="179">
        <v>0</v>
      </c>
      <c r="T152" s="180">
        <f t="shared" si="23"/>
        <v>0</v>
      </c>
      <c r="AR152" s="13" t="s">
        <v>22</v>
      </c>
      <c r="AT152" s="13" t="s">
        <v>132</v>
      </c>
      <c r="AU152" s="13" t="s">
        <v>83</v>
      </c>
      <c r="AY152" s="13" t="s">
        <v>129</v>
      </c>
      <c r="BE152" s="181">
        <f t="shared" si="24"/>
        <v>0</v>
      </c>
      <c r="BF152" s="181">
        <f t="shared" si="25"/>
        <v>0</v>
      </c>
      <c r="BG152" s="181">
        <f t="shared" si="26"/>
        <v>0</v>
      </c>
      <c r="BH152" s="181">
        <f t="shared" si="27"/>
        <v>0</v>
      </c>
      <c r="BI152" s="181">
        <f t="shared" si="28"/>
        <v>0</v>
      </c>
      <c r="BJ152" s="13" t="s">
        <v>22</v>
      </c>
      <c r="BK152" s="181">
        <f t="shared" si="29"/>
        <v>0</v>
      </c>
      <c r="BL152" s="13" t="s">
        <v>22</v>
      </c>
      <c r="BM152" s="13" t="s">
        <v>549</v>
      </c>
    </row>
    <row r="153" spans="2:65" s="1" customFormat="1" ht="16.5" customHeight="1">
      <c r="B153" s="30"/>
      <c r="C153" s="182" t="s">
        <v>550</v>
      </c>
      <c r="D153" s="182" t="s">
        <v>138</v>
      </c>
      <c r="E153" s="183" t="s">
        <v>213</v>
      </c>
      <c r="F153" s="184" t="s">
        <v>214</v>
      </c>
      <c r="G153" s="185" t="s">
        <v>144</v>
      </c>
      <c r="H153" s="186">
        <v>3000</v>
      </c>
      <c r="I153" s="187"/>
      <c r="J153" s="188">
        <f t="shared" si="20"/>
        <v>0</v>
      </c>
      <c r="K153" s="184" t="s">
        <v>136</v>
      </c>
      <c r="L153" s="189"/>
      <c r="M153" s="190" t="s">
        <v>20</v>
      </c>
      <c r="N153" s="191" t="s">
        <v>45</v>
      </c>
      <c r="O153" s="56"/>
      <c r="P153" s="179">
        <f t="shared" si="21"/>
        <v>0</v>
      </c>
      <c r="Q153" s="179">
        <v>0</v>
      </c>
      <c r="R153" s="179">
        <f t="shared" si="22"/>
        <v>0</v>
      </c>
      <c r="S153" s="179">
        <v>0</v>
      </c>
      <c r="T153" s="180">
        <f t="shared" si="23"/>
        <v>0</v>
      </c>
      <c r="AR153" s="13" t="s">
        <v>149</v>
      </c>
      <c r="AT153" s="13" t="s">
        <v>138</v>
      </c>
      <c r="AU153" s="13" t="s">
        <v>83</v>
      </c>
      <c r="AY153" s="13" t="s">
        <v>129</v>
      </c>
      <c r="BE153" s="181">
        <f t="shared" si="24"/>
        <v>0</v>
      </c>
      <c r="BF153" s="181">
        <f t="shared" si="25"/>
        <v>0</v>
      </c>
      <c r="BG153" s="181">
        <f t="shared" si="26"/>
        <v>0</v>
      </c>
      <c r="BH153" s="181">
        <f t="shared" si="27"/>
        <v>0</v>
      </c>
      <c r="BI153" s="181">
        <f t="shared" si="28"/>
        <v>0</v>
      </c>
      <c r="BJ153" s="13" t="s">
        <v>22</v>
      </c>
      <c r="BK153" s="181">
        <f t="shared" si="29"/>
        <v>0</v>
      </c>
      <c r="BL153" s="13" t="s">
        <v>149</v>
      </c>
      <c r="BM153" s="13" t="s">
        <v>551</v>
      </c>
    </row>
    <row r="154" spans="2:65" s="1" customFormat="1" ht="16.5" customHeight="1">
      <c r="B154" s="30"/>
      <c r="C154" s="170" t="s">
        <v>552</v>
      </c>
      <c r="D154" s="170" t="s">
        <v>132</v>
      </c>
      <c r="E154" s="171" t="s">
        <v>553</v>
      </c>
      <c r="F154" s="172" t="s">
        <v>554</v>
      </c>
      <c r="G154" s="173" t="s">
        <v>135</v>
      </c>
      <c r="H154" s="174">
        <v>3</v>
      </c>
      <c r="I154" s="175"/>
      <c r="J154" s="176">
        <f t="shared" si="20"/>
        <v>0</v>
      </c>
      <c r="K154" s="172" t="s">
        <v>136</v>
      </c>
      <c r="L154" s="34"/>
      <c r="M154" s="177" t="s">
        <v>20</v>
      </c>
      <c r="N154" s="178" t="s">
        <v>45</v>
      </c>
      <c r="O154" s="56"/>
      <c r="P154" s="179">
        <f t="shared" si="21"/>
        <v>0</v>
      </c>
      <c r="Q154" s="179">
        <v>0</v>
      </c>
      <c r="R154" s="179">
        <f t="shared" si="22"/>
        <v>0</v>
      </c>
      <c r="S154" s="179">
        <v>0</v>
      </c>
      <c r="T154" s="180">
        <f t="shared" si="23"/>
        <v>0</v>
      </c>
      <c r="AR154" s="13" t="s">
        <v>22</v>
      </c>
      <c r="AT154" s="13" t="s">
        <v>132</v>
      </c>
      <c r="AU154" s="13" t="s">
        <v>83</v>
      </c>
      <c r="AY154" s="13" t="s">
        <v>129</v>
      </c>
      <c r="BE154" s="181">
        <f t="shared" si="24"/>
        <v>0</v>
      </c>
      <c r="BF154" s="181">
        <f t="shared" si="25"/>
        <v>0</v>
      </c>
      <c r="BG154" s="181">
        <f t="shared" si="26"/>
        <v>0</v>
      </c>
      <c r="BH154" s="181">
        <f t="shared" si="27"/>
        <v>0</v>
      </c>
      <c r="BI154" s="181">
        <f t="shared" si="28"/>
        <v>0</v>
      </c>
      <c r="BJ154" s="13" t="s">
        <v>22</v>
      </c>
      <c r="BK154" s="181">
        <f t="shared" si="29"/>
        <v>0</v>
      </c>
      <c r="BL154" s="13" t="s">
        <v>22</v>
      </c>
      <c r="BM154" s="13" t="s">
        <v>555</v>
      </c>
    </row>
    <row r="155" spans="2:65" s="1" customFormat="1" ht="16.5" customHeight="1">
      <c r="B155" s="30"/>
      <c r="C155" s="182" t="s">
        <v>556</v>
      </c>
      <c r="D155" s="182" t="s">
        <v>138</v>
      </c>
      <c r="E155" s="183" t="s">
        <v>557</v>
      </c>
      <c r="F155" s="184" t="s">
        <v>558</v>
      </c>
      <c r="G155" s="185" t="s">
        <v>135</v>
      </c>
      <c r="H155" s="186">
        <v>3</v>
      </c>
      <c r="I155" s="187"/>
      <c r="J155" s="188">
        <f t="shared" si="20"/>
        <v>0</v>
      </c>
      <c r="K155" s="184" t="s">
        <v>136</v>
      </c>
      <c r="L155" s="189"/>
      <c r="M155" s="190" t="s">
        <v>20</v>
      </c>
      <c r="N155" s="191" t="s">
        <v>45</v>
      </c>
      <c r="O155" s="56"/>
      <c r="P155" s="179">
        <f t="shared" si="21"/>
        <v>0</v>
      </c>
      <c r="Q155" s="179">
        <v>0</v>
      </c>
      <c r="R155" s="179">
        <f t="shared" si="22"/>
        <v>0</v>
      </c>
      <c r="S155" s="179">
        <v>0</v>
      </c>
      <c r="T155" s="180">
        <f t="shared" si="23"/>
        <v>0</v>
      </c>
      <c r="AR155" s="13" t="s">
        <v>386</v>
      </c>
      <c r="AT155" s="13" t="s">
        <v>138</v>
      </c>
      <c r="AU155" s="13" t="s">
        <v>83</v>
      </c>
      <c r="AY155" s="13" t="s">
        <v>129</v>
      </c>
      <c r="BE155" s="181">
        <f t="shared" si="24"/>
        <v>0</v>
      </c>
      <c r="BF155" s="181">
        <f t="shared" si="25"/>
        <v>0</v>
      </c>
      <c r="BG155" s="181">
        <f t="shared" si="26"/>
        <v>0</v>
      </c>
      <c r="BH155" s="181">
        <f t="shared" si="27"/>
        <v>0</v>
      </c>
      <c r="BI155" s="181">
        <f t="shared" si="28"/>
        <v>0</v>
      </c>
      <c r="BJ155" s="13" t="s">
        <v>22</v>
      </c>
      <c r="BK155" s="181">
        <f t="shared" si="29"/>
        <v>0</v>
      </c>
      <c r="BL155" s="13" t="s">
        <v>386</v>
      </c>
      <c r="BM155" s="13" t="s">
        <v>559</v>
      </c>
    </row>
    <row r="156" spans="2:65" s="1" customFormat="1" ht="16.5" customHeight="1">
      <c r="B156" s="30"/>
      <c r="C156" s="170" t="s">
        <v>560</v>
      </c>
      <c r="D156" s="170" t="s">
        <v>132</v>
      </c>
      <c r="E156" s="171" t="s">
        <v>431</v>
      </c>
      <c r="F156" s="172" t="s">
        <v>432</v>
      </c>
      <c r="G156" s="173" t="s">
        <v>135</v>
      </c>
      <c r="H156" s="174">
        <v>10</v>
      </c>
      <c r="I156" s="175"/>
      <c r="J156" s="176">
        <f t="shared" si="20"/>
        <v>0</v>
      </c>
      <c r="K156" s="172" t="s">
        <v>136</v>
      </c>
      <c r="L156" s="34"/>
      <c r="M156" s="177" t="s">
        <v>20</v>
      </c>
      <c r="N156" s="178" t="s">
        <v>45</v>
      </c>
      <c r="O156" s="56"/>
      <c r="P156" s="179">
        <f t="shared" si="21"/>
        <v>0</v>
      </c>
      <c r="Q156" s="179">
        <v>0</v>
      </c>
      <c r="R156" s="179">
        <f t="shared" si="22"/>
        <v>0</v>
      </c>
      <c r="S156" s="179">
        <v>0</v>
      </c>
      <c r="T156" s="180">
        <f t="shared" si="23"/>
        <v>0</v>
      </c>
      <c r="AR156" s="13" t="s">
        <v>22</v>
      </c>
      <c r="AT156" s="13" t="s">
        <v>132</v>
      </c>
      <c r="AU156" s="13" t="s">
        <v>83</v>
      </c>
      <c r="AY156" s="13" t="s">
        <v>129</v>
      </c>
      <c r="BE156" s="181">
        <f t="shared" si="24"/>
        <v>0</v>
      </c>
      <c r="BF156" s="181">
        <f t="shared" si="25"/>
        <v>0</v>
      </c>
      <c r="BG156" s="181">
        <f t="shared" si="26"/>
        <v>0</v>
      </c>
      <c r="BH156" s="181">
        <f t="shared" si="27"/>
        <v>0</v>
      </c>
      <c r="BI156" s="181">
        <f t="shared" si="28"/>
        <v>0</v>
      </c>
      <c r="BJ156" s="13" t="s">
        <v>22</v>
      </c>
      <c r="BK156" s="181">
        <f t="shared" si="29"/>
        <v>0</v>
      </c>
      <c r="BL156" s="13" t="s">
        <v>22</v>
      </c>
      <c r="BM156" s="13" t="s">
        <v>561</v>
      </c>
    </row>
    <row r="157" spans="2:65" s="1" customFormat="1" ht="16.5" customHeight="1">
      <c r="B157" s="30"/>
      <c r="C157" s="182" t="s">
        <v>562</v>
      </c>
      <c r="D157" s="182" t="s">
        <v>138</v>
      </c>
      <c r="E157" s="183" t="s">
        <v>434</v>
      </c>
      <c r="F157" s="184" t="s">
        <v>435</v>
      </c>
      <c r="G157" s="185" t="s">
        <v>135</v>
      </c>
      <c r="H157" s="186">
        <v>10</v>
      </c>
      <c r="I157" s="187"/>
      <c r="J157" s="188">
        <f t="shared" si="20"/>
        <v>0</v>
      </c>
      <c r="K157" s="184" t="s">
        <v>136</v>
      </c>
      <c r="L157" s="189"/>
      <c r="M157" s="190" t="s">
        <v>20</v>
      </c>
      <c r="N157" s="191" t="s">
        <v>45</v>
      </c>
      <c r="O157" s="56"/>
      <c r="P157" s="179">
        <f t="shared" si="21"/>
        <v>0</v>
      </c>
      <c r="Q157" s="179">
        <v>0</v>
      </c>
      <c r="R157" s="179">
        <f t="shared" si="22"/>
        <v>0</v>
      </c>
      <c r="S157" s="179">
        <v>0</v>
      </c>
      <c r="T157" s="180">
        <f t="shared" si="23"/>
        <v>0</v>
      </c>
      <c r="AR157" s="13" t="s">
        <v>83</v>
      </c>
      <c r="AT157" s="13" t="s">
        <v>138</v>
      </c>
      <c r="AU157" s="13" t="s">
        <v>83</v>
      </c>
      <c r="AY157" s="13" t="s">
        <v>129</v>
      </c>
      <c r="BE157" s="181">
        <f t="shared" si="24"/>
        <v>0</v>
      </c>
      <c r="BF157" s="181">
        <f t="shared" si="25"/>
        <v>0</v>
      </c>
      <c r="BG157" s="181">
        <f t="shared" si="26"/>
        <v>0</v>
      </c>
      <c r="BH157" s="181">
        <f t="shared" si="27"/>
        <v>0</v>
      </c>
      <c r="BI157" s="181">
        <f t="shared" si="28"/>
        <v>0</v>
      </c>
      <c r="BJ157" s="13" t="s">
        <v>22</v>
      </c>
      <c r="BK157" s="181">
        <f t="shared" si="29"/>
        <v>0</v>
      </c>
      <c r="BL157" s="13" t="s">
        <v>22</v>
      </c>
      <c r="BM157" s="13" t="s">
        <v>563</v>
      </c>
    </row>
    <row r="158" spans="2:65" s="1" customFormat="1" ht="16.5" customHeight="1">
      <c r="B158" s="30"/>
      <c r="C158" s="170" t="s">
        <v>564</v>
      </c>
      <c r="D158" s="170" t="s">
        <v>132</v>
      </c>
      <c r="E158" s="171" t="s">
        <v>565</v>
      </c>
      <c r="F158" s="172" t="s">
        <v>566</v>
      </c>
      <c r="G158" s="173" t="s">
        <v>135</v>
      </c>
      <c r="H158" s="174">
        <v>6</v>
      </c>
      <c r="I158" s="175"/>
      <c r="J158" s="176">
        <f t="shared" si="20"/>
        <v>0</v>
      </c>
      <c r="K158" s="172" t="s">
        <v>136</v>
      </c>
      <c r="L158" s="34"/>
      <c r="M158" s="177" t="s">
        <v>20</v>
      </c>
      <c r="N158" s="178" t="s">
        <v>45</v>
      </c>
      <c r="O158" s="56"/>
      <c r="P158" s="179">
        <f t="shared" si="21"/>
        <v>0</v>
      </c>
      <c r="Q158" s="179">
        <v>0</v>
      </c>
      <c r="R158" s="179">
        <f t="shared" si="22"/>
        <v>0</v>
      </c>
      <c r="S158" s="179">
        <v>0</v>
      </c>
      <c r="T158" s="180">
        <f t="shared" si="23"/>
        <v>0</v>
      </c>
      <c r="AR158" s="13" t="s">
        <v>22</v>
      </c>
      <c r="AT158" s="13" t="s">
        <v>132</v>
      </c>
      <c r="AU158" s="13" t="s">
        <v>83</v>
      </c>
      <c r="AY158" s="13" t="s">
        <v>129</v>
      </c>
      <c r="BE158" s="181">
        <f t="shared" si="24"/>
        <v>0</v>
      </c>
      <c r="BF158" s="181">
        <f t="shared" si="25"/>
        <v>0</v>
      </c>
      <c r="BG158" s="181">
        <f t="shared" si="26"/>
        <v>0</v>
      </c>
      <c r="BH158" s="181">
        <f t="shared" si="27"/>
        <v>0</v>
      </c>
      <c r="BI158" s="181">
        <f t="shared" si="28"/>
        <v>0</v>
      </c>
      <c r="BJ158" s="13" t="s">
        <v>22</v>
      </c>
      <c r="BK158" s="181">
        <f t="shared" si="29"/>
        <v>0</v>
      </c>
      <c r="BL158" s="13" t="s">
        <v>22</v>
      </c>
      <c r="BM158" s="13" t="s">
        <v>567</v>
      </c>
    </row>
    <row r="159" spans="2:65" s="1" customFormat="1" ht="16.5" customHeight="1">
      <c r="B159" s="30"/>
      <c r="C159" s="182" t="s">
        <v>568</v>
      </c>
      <c r="D159" s="182" t="s">
        <v>138</v>
      </c>
      <c r="E159" s="183" t="s">
        <v>569</v>
      </c>
      <c r="F159" s="184" t="s">
        <v>570</v>
      </c>
      <c r="G159" s="185" t="s">
        <v>135</v>
      </c>
      <c r="H159" s="186">
        <v>6</v>
      </c>
      <c r="I159" s="187"/>
      <c r="J159" s="188">
        <f t="shared" si="20"/>
        <v>0</v>
      </c>
      <c r="K159" s="184" t="s">
        <v>136</v>
      </c>
      <c r="L159" s="189"/>
      <c r="M159" s="190" t="s">
        <v>20</v>
      </c>
      <c r="N159" s="191" t="s">
        <v>45</v>
      </c>
      <c r="O159" s="56"/>
      <c r="P159" s="179">
        <f t="shared" si="21"/>
        <v>0</v>
      </c>
      <c r="Q159" s="179">
        <v>0</v>
      </c>
      <c r="R159" s="179">
        <f t="shared" si="22"/>
        <v>0</v>
      </c>
      <c r="S159" s="179">
        <v>0</v>
      </c>
      <c r="T159" s="180">
        <f t="shared" si="23"/>
        <v>0</v>
      </c>
      <c r="AR159" s="13" t="s">
        <v>149</v>
      </c>
      <c r="AT159" s="13" t="s">
        <v>138</v>
      </c>
      <c r="AU159" s="13" t="s">
        <v>83</v>
      </c>
      <c r="AY159" s="13" t="s">
        <v>129</v>
      </c>
      <c r="BE159" s="181">
        <f t="shared" si="24"/>
        <v>0</v>
      </c>
      <c r="BF159" s="181">
        <f t="shared" si="25"/>
        <v>0</v>
      </c>
      <c r="BG159" s="181">
        <f t="shared" si="26"/>
        <v>0</v>
      </c>
      <c r="BH159" s="181">
        <f t="shared" si="27"/>
        <v>0</v>
      </c>
      <c r="BI159" s="181">
        <f t="shared" si="28"/>
        <v>0</v>
      </c>
      <c r="BJ159" s="13" t="s">
        <v>22</v>
      </c>
      <c r="BK159" s="181">
        <f t="shared" si="29"/>
        <v>0</v>
      </c>
      <c r="BL159" s="13" t="s">
        <v>149</v>
      </c>
      <c r="BM159" s="13" t="s">
        <v>571</v>
      </c>
    </row>
    <row r="160" spans="2:65" s="1" customFormat="1" ht="16.5" customHeight="1">
      <c r="B160" s="30"/>
      <c r="C160" s="170" t="s">
        <v>572</v>
      </c>
      <c r="D160" s="170" t="s">
        <v>132</v>
      </c>
      <c r="E160" s="171" t="s">
        <v>573</v>
      </c>
      <c r="F160" s="172" t="s">
        <v>574</v>
      </c>
      <c r="G160" s="173" t="s">
        <v>135</v>
      </c>
      <c r="H160" s="174">
        <v>3</v>
      </c>
      <c r="I160" s="175"/>
      <c r="J160" s="176">
        <f t="shared" si="20"/>
        <v>0</v>
      </c>
      <c r="K160" s="172" t="s">
        <v>136</v>
      </c>
      <c r="L160" s="34"/>
      <c r="M160" s="177" t="s">
        <v>20</v>
      </c>
      <c r="N160" s="178" t="s">
        <v>45</v>
      </c>
      <c r="O160" s="56"/>
      <c r="P160" s="179">
        <f t="shared" si="21"/>
        <v>0</v>
      </c>
      <c r="Q160" s="179">
        <v>0</v>
      </c>
      <c r="R160" s="179">
        <f t="shared" si="22"/>
        <v>0</v>
      </c>
      <c r="S160" s="179">
        <v>0</v>
      </c>
      <c r="T160" s="180">
        <f t="shared" si="23"/>
        <v>0</v>
      </c>
      <c r="AR160" s="13" t="s">
        <v>22</v>
      </c>
      <c r="AT160" s="13" t="s">
        <v>132</v>
      </c>
      <c r="AU160" s="13" t="s">
        <v>83</v>
      </c>
      <c r="AY160" s="13" t="s">
        <v>129</v>
      </c>
      <c r="BE160" s="181">
        <f t="shared" si="24"/>
        <v>0</v>
      </c>
      <c r="BF160" s="181">
        <f t="shared" si="25"/>
        <v>0</v>
      </c>
      <c r="BG160" s="181">
        <f t="shared" si="26"/>
        <v>0</v>
      </c>
      <c r="BH160" s="181">
        <f t="shared" si="27"/>
        <v>0</v>
      </c>
      <c r="BI160" s="181">
        <f t="shared" si="28"/>
        <v>0</v>
      </c>
      <c r="BJ160" s="13" t="s">
        <v>22</v>
      </c>
      <c r="BK160" s="181">
        <f t="shared" si="29"/>
        <v>0</v>
      </c>
      <c r="BL160" s="13" t="s">
        <v>22</v>
      </c>
      <c r="BM160" s="13" t="s">
        <v>575</v>
      </c>
    </row>
    <row r="161" spans="2:65" s="1" customFormat="1" ht="16.5" customHeight="1">
      <c r="B161" s="30"/>
      <c r="C161" s="182" t="s">
        <v>576</v>
      </c>
      <c r="D161" s="182" t="s">
        <v>138</v>
      </c>
      <c r="E161" s="183" t="s">
        <v>577</v>
      </c>
      <c r="F161" s="184" t="s">
        <v>578</v>
      </c>
      <c r="G161" s="185" t="s">
        <v>135</v>
      </c>
      <c r="H161" s="186">
        <v>3</v>
      </c>
      <c r="I161" s="187"/>
      <c r="J161" s="188">
        <f t="shared" si="20"/>
        <v>0</v>
      </c>
      <c r="K161" s="184" t="s">
        <v>136</v>
      </c>
      <c r="L161" s="189"/>
      <c r="M161" s="190" t="s">
        <v>20</v>
      </c>
      <c r="N161" s="191" t="s">
        <v>45</v>
      </c>
      <c r="O161" s="56"/>
      <c r="P161" s="179">
        <f t="shared" si="21"/>
        <v>0</v>
      </c>
      <c r="Q161" s="179">
        <v>0</v>
      </c>
      <c r="R161" s="179">
        <f t="shared" si="22"/>
        <v>0</v>
      </c>
      <c r="S161" s="179">
        <v>0</v>
      </c>
      <c r="T161" s="180">
        <f t="shared" si="23"/>
        <v>0</v>
      </c>
      <c r="AR161" s="13" t="s">
        <v>149</v>
      </c>
      <c r="AT161" s="13" t="s">
        <v>138</v>
      </c>
      <c r="AU161" s="13" t="s">
        <v>83</v>
      </c>
      <c r="AY161" s="13" t="s">
        <v>129</v>
      </c>
      <c r="BE161" s="181">
        <f t="shared" si="24"/>
        <v>0</v>
      </c>
      <c r="BF161" s="181">
        <f t="shared" si="25"/>
        <v>0</v>
      </c>
      <c r="BG161" s="181">
        <f t="shared" si="26"/>
        <v>0</v>
      </c>
      <c r="BH161" s="181">
        <f t="shared" si="27"/>
        <v>0</v>
      </c>
      <c r="BI161" s="181">
        <f t="shared" si="28"/>
        <v>0</v>
      </c>
      <c r="BJ161" s="13" t="s">
        <v>22</v>
      </c>
      <c r="BK161" s="181">
        <f t="shared" si="29"/>
        <v>0</v>
      </c>
      <c r="BL161" s="13" t="s">
        <v>149</v>
      </c>
      <c r="BM161" s="13" t="s">
        <v>579</v>
      </c>
    </row>
    <row r="162" spans="2:65" s="1" customFormat="1" ht="16.5" customHeight="1">
      <c r="B162" s="30"/>
      <c r="C162" s="170" t="s">
        <v>580</v>
      </c>
      <c r="D162" s="170" t="s">
        <v>132</v>
      </c>
      <c r="E162" s="171" t="s">
        <v>581</v>
      </c>
      <c r="F162" s="172" t="s">
        <v>582</v>
      </c>
      <c r="G162" s="173" t="s">
        <v>135</v>
      </c>
      <c r="H162" s="174">
        <v>3</v>
      </c>
      <c r="I162" s="175"/>
      <c r="J162" s="176">
        <f t="shared" si="20"/>
        <v>0</v>
      </c>
      <c r="K162" s="172" t="s">
        <v>136</v>
      </c>
      <c r="L162" s="34"/>
      <c r="M162" s="177" t="s">
        <v>20</v>
      </c>
      <c r="N162" s="178" t="s">
        <v>45</v>
      </c>
      <c r="O162" s="56"/>
      <c r="P162" s="179">
        <f t="shared" si="21"/>
        <v>0</v>
      </c>
      <c r="Q162" s="179">
        <v>0</v>
      </c>
      <c r="R162" s="179">
        <f t="shared" si="22"/>
        <v>0</v>
      </c>
      <c r="S162" s="179">
        <v>0</v>
      </c>
      <c r="T162" s="180">
        <f t="shared" si="23"/>
        <v>0</v>
      </c>
      <c r="AR162" s="13" t="s">
        <v>22</v>
      </c>
      <c r="AT162" s="13" t="s">
        <v>132</v>
      </c>
      <c r="AU162" s="13" t="s">
        <v>83</v>
      </c>
      <c r="AY162" s="13" t="s">
        <v>129</v>
      </c>
      <c r="BE162" s="181">
        <f t="shared" si="24"/>
        <v>0</v>
      </c>
      <c r="BF162" s="181">
        <f t="shared" si="25"/>
        <v>0</v>
      </c>
      <c r="BG162" s="181">
        <f t="shared" si="26"/>
        <v>0</v>
      </c>
      <c r="BH162" s="181">
        <f t="shared" si="27"/>
        <v>0</v>
      </c>
      <c r="BI162" s="181">
        <f t="shared" si="28"/>
        <v>0</v>
      </c>
      <c r="BJ162" s="13" t="s">
        <v>22</v>
      </c>
      <c r="BK162" s="181">
        <f t="shared" si="29"/>
        <v>0</v>
      </c>
      <c r="BL162" s="13" t="s">
        <v>22</v>
      </c>
      <c r="BM162" s="13" t="s">
        <v>583</v>
      </c>
    </row>
    <row r="163" spans="2:65" s="1" customFormat="1" ht="16.5" customHeight="1">
      <c r="B163" s="30"/>
      <c r="C163" s="182" t="s">
        <v>584</v>
      </c>
      <c r="D163" s="182" t="s">
        <v>138</v>
      </c>
      <c r="E163" s="183" t="s">
        <v>585</v>
      </c>
      <c r="F163" s="184" t="s">
        <v>586</v>
      </c>
      <c r="G163" s="185" t="s">
        <v>135</v>
      </c>
      <c r="H163" s="186">
        <v>3</v>
      </c>
      <c r="I163" s="187"/>
      <c r="J163" s="188">
        <f t="shared" si="20"/>
        <v>0</v>
      </c>
      <c r="K163" s="184" t="s">
        <v>136</v>
      </c>
      <c r="L163" s="189"/>
      <c r="M163" s="190" t="s">
        <v>20</v>
      </c>
      <c r="N163" s="191" t="s">
        <v>45</v>
      </c>
      <c r="O163" s="56"/>
      <c r="P163" s="179">
        <f t="shared" si="21"/>
        <v>0</v>
      </c>
      <c r="Q163" s="179">
        <v>0</v>
      </c>
      <c r="R163" s="179">
        <f t="shared" si="22"/>
        <v>0</v>
      </c>
      <c r="S163" s="179">
        <v>0</v>
      </c>
      <c r="T163" s="180">
        <f t="shared" si="23"/>
        <v>0</v>
      </c>
      <c r="AR163" s="13" t="s">
        <v>149</v>
      </c>
      <c r="AT163" s="13" t="s">
        <v>138</v>
      </c>
      <c r="AU163" s="13" t="s">
        <v>83</v>
      </c>
      <c r="AY163" s="13" t="s">
        <v>129</v>
      </c>
      <c r="BE163" s="181">
        <f t="shared" si="24"/>
        <v>0</v>
      </c>
      <c r="BF163" s="181">
        <f t="shared" si="25"/>
        <v>0</v>
      </c>
      <c r="BG163" s="181">
        <f t="shared" si="26"/>
        <v>0</v>
      </c>
      <c r="BH163" s="181">
        <f t="shared" si="27"/>
        <v>0</v>
      </c>
      <c r="BI163" s="181">
        <f t="shared" si="28"/>
        <v>0</v>
      </c>
      <c r="BJ163" s="13" t="s">
        <v>22</v>
      </c>
      <c r="BK163" s="181">
        <f t="shared" si="29"/>
        <v>0</v>
      </c>
      <c r="BL163" s="13" t="s">
        <v>149</v>
      </c>
      <c r="BM163" s="13" t="s">
        <v>587</v>
      </c>
    </row>
    <row r="164" spans="2:65" s="1" customFormat="1" ht="16.5" customHeight="1">
      <c r="B164" s="30"/>
      <c r="C164" s="170" t="s">
        <v>588</v>
      </c>
      <c r="D164" s="170" t="s">
        <v>132</v>
      </c>
      <c r="E164" s="171" t="s">
        <v>589</v>
      </c>
      <c r="F164" s="172" t="s">
        <v>590</v>
      </c>
      <c r="G164" s="173" t="s">
        <v>135</v>
      </c>
      <c r="H164" s="174">
        <v>19</v>
      </c>
      <c r="I164" s="175"/>
      <c r="J164" s="176">
        <f t="shared" si="20"/>
        <v>0</v>
      </c>
      <c r="K164" s="172" t="s">
        <v>136</v>
      </c>
      <c r="L164" s="34"/>
      <c r="M164" s="177" t="s">
        <v>20</v>
      </c>
      <c r="N164" s="178" t="s">
        <v>45</v>
      </c>
      <c r="O164" s="56"/>
      <c r="P164" s="179">
        <f t="shared" si="21"/>
        <v>0</v>
      </c>
      <c r="Q164" s="179">
        <v>0</v>
      </c>
      <c r="R164" s="179">
        <f t="shared" si="22"/>
        <v>0</v>
      </c>
      <c r="S164" s="179">
        <v>0</v>
      </c>
      <c r="T164" s="180">
        <f t="shared" si="23"/>
        <v>0</v>
      </c>
      <c r="AR164" s="13" t="s">
        <v>22</v>
      </c>
      <c r="AT164" s="13" t="s">
        <v>132</v>
      </c>
      <c r="AU164" s="13" t="s">
        <v>83</v>
      </c>
      <c r="AY164" s="13" t="s">
        <v>129</v>
      </c>
      <c r="BE164" s="181">
        <f t="shared" si="24"/>
        <v>0</v>
      </c>
      <c r="BF164" s="181">
        <f t="shared" si="25"/>
        <v>0</v>
      </c>
      <c r="BG164" s="181">
        <f t="shared" si="26"/>
        <v>0</v>
      </c>
      <c r="BH164" s="181">
        <f t="shared" si="27"/>
        <v>0</v>
      </c>
      <c r="BI164" s="181">
        <f t="shared" si="28"/>
        <v>0</v>
      </c>
      <c r="BJ164" s="13" t="s">
        <v>22</v>
      </c>
      <c r="BK164" s="181">
        <f t="shared" si="29"/>
        <v>0</v>
      </c>
      <c r="BL164" s="13" t="s">
        <v>22</v>
      </c>
      <c r="BM164" s="13" t="s">
        <v>591</v>
      </c>
    </row>
    <row r="165" spans="2:65" s="1" customFormat="1" ht="16.5" customHeight="1">
      <c r="B165" s="30"/>
      <c r="C165" s="182" t="s">
        <v>592</v>
      </c>
      <c r="D165" s="182" t="s">
        <v>138</v>
      </c>
      <c r="E165" s="183" t="s">
        <v>593</v>
      </c>
      <c r="F165" s="184" t="s">
        <v>594</v>
      </c>
      <c r="G165" s="185" t="s">
        <v>135</v>
      </c>
      <c r="H165" s="186">
        <v>3</v>
      </c>
      <c r="I165" s="187"/>
      <c r="J165" s="188">
        <f t="shared" si="20"/>
        <v>0</v>
      </c>
      <c r="K165" s="184" t="s">
        <v>136</v>
      </c>
      <c r="L165" s="189"/>
      <c r="M165" s="190" t="s">
        <v>20</v>
      </c>
      <c r="N165" s="191" t="s">
        <v>45</v>
      </c>
      <c r="O165" s="56"/>
      <c r="P165" s="179">
        <f t="shared" si="21"/>
        <v>0</v>
      </c>
      <c r="Q165" s="179">
        <v>0</v>
      </c>
      <c r="R165" s="179">
        <f t="shared" si="22"/>
        <v>0</v>
      </c>
      <c r="S165" s="179">
        <v>0</v>
      </c>
      <c r="T165" s="180">
        <f t="shared" si="23"/>
        <v>0</v>
      </c>
      <c r="AR165" s="13" t="s">
        <v>83</v>
      </c>
      <c r="AT165" s="13" t="s">
        <v>138</v>
      </c>
      <c r="AU165" s="13" t="s">
        <v>83</v>
      </c>
      <c r="AY165" s="13" t="s">
        <v>129</v>
      </c>
      <c r="BE165" s="181">
        <f t="shared" si="24"/>
        <v>0</v>
      </c>
      <c r="BF165" s="181">
        <f t="shared" si="25"/>
        <v>0</v>
      </c>
      <c r="BG165" s="181">
        <f t="shared" si="26"/>
        <v>0</v>
      </c>
      <c r="BH165" s="181">
        <f t="shared" si="27"/>
        <v>0</v>
      </c>
      <c r="BI165" s="181">
        <f t="shared" si="28"/>
        <v>0</v>
      </c>
      <c r="BJ165" s="13" t="s">
        <v>22</v>
      </c>
      <c r="BK165" s="181">
        <f t="shared" si="29"/>
        <v>0</v>
      </c>
      <c r="BL165" s="13" t="s">
        <v>22</v>
      </c>
      <c r="BM165" s="13" t="s">
        <v>595</v>
      </c>
    </row>
    <row r="166" spans="2:65" s="1" customFormat="1" ht="16.5" customHeight="1">
      <c r="B166" s="30"/>
      <c r="C166" s="182" t="s">
        <v>596</v>
      </c>
      <c r="D166" s="182" t="s">
        <v>138</v>
      </c>
      <c r="E166" s="183" t="s">
        <v>597</v>
      </c>
      <c r="F166" s="184" t="s">
        <v>598</v>
      </c>
      <c r="G166" s="185" t="s">
        <v>135</v>
      </c>
      <c r="H166" s="186">
        <v>7</v>
      </c>
      <c r="I166" s="187"/>
      <c r="J166" s="188">
        <f t="shared" si="20"/>
        <v>0</v>
      </c>
      <c r="K166" s="184" t="s">
        <v>136</v>
      </c>
      <c r="L166" s="189"/>
      <c r="M166" s="190" t="s">
        <v>20</v>
      </c>
      <c r="N166" s="191" t="s">
        <v>45</v>
      </c>
      <c r="O166" s="56"/>
      <c r="P166" s="179">
        <f t="shared" si="21"/>
        <v>0</v>
      </c>
      <c r="Q166" s="179">
        <v>0</v>
      </c>
      <c r="R166" s="179">
        <f t="shared" si="22"/>
        <v>0</v>
      </c>
      <c r="S166" s="179">
        <v>0</v>
      </c>
      <c r="T166" s="180">
        <f t="shared" si="23"/>
        <v>0</v>
      </c>
      <c r="AR166" s="13" t="s">
        <v>83</v>
      </c>
      <c r="AT166" s="13" t="s">
        <v>138</v>
      </c>
      <c r="AU166" s="13" t="s">
        <v>83</v>
      </c>
      <c r="AY166" s="13" t="s">
        <v>129</v>
      </c>
      <c r="BE166" s="181">
        <f t="shared" si="24"/>
        <v>0</v>
      </c>
      <c r="BF166" s="181">
        <f t="shared" si="25"/>
        <v>0</v>
      </c>
      <c r="BG166" s="181">
        <f t="shared" si="26"/>
        <v>0</v>
      </c>
      <c r="BH166" s="181">
        <f t="shared" si="27"/>
        <v>0</v>
      </c>
      <c r="BI166" s="181">
        <f t="shared" si="28"/>
        <v>0</v>
      </c>
      <c r="BJ166" s="13" t="s">
        <v>22</v>
      </c>
      <c r="BK166" s="181">
        <f t="shared" si="29"/>
        <v>0</v>
      </c>
      <c r="BL166" s="13" t="s">
        <v>22</v>
      </c>
      <c r="BM166" s="13" t="s">
        <v>599</v>
      </c>
    </row>
    <row r="167" spans="2:65" s="1" customFormat="1" ht="16.5" customHeight="1">
      <c r="B167" s="30"/>
      <c r="C167" s="182" t="s">
        <v>600</v>
      </c>
      <c r="D167" s="182" t="s">
        <v>138</v>
      </c>
      <c r="E167" s="183" t="s">
        <v>601</v>
      </c>
      <c r="F167" s="184" t="s">
        <v>602</v>
      </c>
      <c r="G167" s="185" t="s">
        <v>135</v>
      </c>
      <c r="H167" s="186">
        <v>3</v>
      </c>
      <c r="I167" s="187"/>
      <c r="J167" s="188">
        <f t="shared" si="20"/>
        <v>0</v>
      </c>
      <c r="K167" s="184" t="s">
        <v>136</v>
      </c>
      <c r="L167" s="189"/>
      <c r="M167" s="190" t="s">
        <v>20</v>
      </c>
      <c r="N167" s="191" t="s">
        <v>45</v>
      </c>
      <c r="O167" s="56"/>
      <c r="P167" s="179">
        <f t="shared" si="21"/>
        <v>0</v>
      </c>
      <c r="Q167" s="179">
        <v>0</v>
      </c>
      <c r="R167" s="179">
        <f t="shared" si="22"/>
        <v>0</v>
      </c>
      <c r="S167" s="179">
        <v>0</v>
      </c>
      <c r="T167" s="180">
        <f t="shared" si="23"/>
        <v>0</v>
      </c>
      <c r="AR167" s="13" t="s">
        <v>83</v>
      </c>
      <c r="AT167" s="13" t="s">
        <v>138</v>
      </c>
      <c r="AU167" s="13" t="s">
        <v>83</v>
      </c>
      <c r="AY167" s="13" t="s">
        <v>129</v>
      </c>
      <c r="BE167" s="181">
        <f t="shared" si="24"/>
        <v>0</v>
      </c>
      <c r="BF167" s="181">
        <f t="shared" si="25"/>
        <v>0</v>
      </c>
      <c r="BG167" s="181">
        <f t="shared" si="26"/>
        <v>0</v>
      </c>
      <c r="BH167" s="181">
        <f t="shared" si="27"/>
        <v>0</v>
      </c>
      <c r="BI167" s="181">
        <f t="shared" si="28"/>
        <v>0</v>
      </c>
      <c r="BJ167" s="13" t="s">
        <v>22</v>
      </c>
      <c r="BK167" s="181">
        <f t="shared" si="29"/>
        <v>0</v>
      </c>
      <c r="BL167" s="13" t="s">
        <v>22</v>
      </c>
      <c r="BM167" s="13" t="s">
        <v>603</v>
      </c>
    </row>
    <row r="168" spans="2:65" s="1" customFormat="1" ht="16.5" customHeight="1">
      <c r="B168" s="30"/>
      <c r="C168" s="182" t="s">
        <v>604</v>
      </c>
      <c r="D168" s="182" t="s">
        <v>138</v>
      </c>
      <c r="E168" s="183" t="s">
        <v>605</v>
      </c>
      <c r="F168" s="184" t="s">
        <v>606</v>
      </c>
      <c r="G168" s="185" t="s">
        <v>135</v>
      </c>
      <c r="H168" s="186">
        <v>3</v>
      </c>
      <c r="I168" s="187"/>
      <c r="J168" s="188">
        <f t="shared" si="20"/>
        <v>0</v>
      </c>
      <c r="K168" s="184" t="s">
        <v>136</v>
      </c>
      <c r="L168" s="189"/>
      <c r="M168" s="190" t="s">
        <v>20</v>
      </c>
      <c r="N168" s="191" t="s">
        <v>45</v>
      </c>
      <c r="O168" s="56"/>
      <c r="P168" s="179">
        <f t="shared" si="21"/>
        <v>0</v>
      </c>
      <c r="Q168" s="179">
        <v>0</v>
      </c>
      <c r="R168" s="179">
        <f t="shared" si="22"/>
        <v>0</v>
      </c>
      <c r="S168" s="179">
        <v>0</v>
      </c>
      <c r="T168" s="180">
        <f t="shared" si="23"/>
        <v>0</v>
      </c>
      <c r="AR168" s="13" t="s">
        <v>83</v>
      </c>
      <c r="AT168" s="13" t="s">
        <v>138</v>
      </c>
      <c r="AU168" s="13" t="s">
        <v>83</v>
      </c>
      <c r="AY168" s="13" t="s">
        <v>129</v>
      </c>
      <c r="BE168" s="181">
        <f t="shared" si="24"/>
        <v>0</v>
      </c>
      <c r="BF168" s="181">
        <f t="shared" si="25"/>
        <v>0</v>
      </c>
      <c r="BG168" s="181">
        <f t="shared" si="26"/>
        <v>0</v>
      </c>
      <c r="BH168" s="181">
        <f t="shared" si="27"/>
        <v>0</v>
      </c>
      <c r="BI168" s="181">
        <f t="shared" si="28"/>
        <v>0</v>
      </c>
      <c r="BJ168" s="13" t="s">
        <v>22</v>
      </c>
      <c r="BK168" s="181">
        <f t="shared" si="29"/>
        <v>0</v>
      </c>
      <c r="BL168" s="13" t="s">
        <v>22</v>
      </c>
      <c r="BM168" s="13" t="s">
        <v>607</v>
      </c>
    </row>
    <row r="169" spans="2:65" s="1" customFormat="1" ht="16.5" customHeight="1">
      <c r="B169" s="30"/>
      <c r="C169" s="182" t="s">
        <v>608</v>
      </c>
      <c r="D169" s="182" t="s">
        <v>138</v>
      </c>
      <c r="E169" s="183" t="s">
        <v>609</v>
      </c>
      <c r="F169" s="184" t="s">
        <v>610</v>
      </c>
      <c r="G169" s="185" t="s">
        <v>135</v>
      </c>
      <c r="H169" s="186">
        <v>3</v>
      </c>
      <c r="I169" s="187"/>
      <c r="J169" s="188">
        <f t="shared" si="20"/>
        <v>0</v>
      </c>
      <c r="K169" s="184" t="s">
        <v>136</v>
      </c>
      <c r="L169" s="189"/>
      <c r="M169" s="190" t="s">
        <v>20</v>
      </c>
      <c r="N169" s="191" t="s">
        <v>45</v>
      </c>
      <c r="O169" s="56"/>
      <c r="P169" s="179">
        <f t="shared" si="21"/>
        <v>0</v>
      </c>
      <c r="Q169" s="179">
        <v>0</v>
      </c>
      <c r="R169" s="179">
        <f t="shared" si="22"/>
        <v>0</v>
      </c>
      <c r="S169" s="179">
        <v>0</v>
      </c>
      <c r="T169" s="180">
        <f t="shared" si="23"/>
        <v>0</v>
      </c>
      <c r="AR169" s="13" t="s">
        <v>83</v>
      </c>
      <c r="AT169" s="13" t="s">
        <v>138</v>
      </c>
      <c r="AU169" s="13" t="s">
        <v>83</v>
      </c>
      <c r="AY169" s="13" t="s">
        <v>129</v>
      </c>
      <c r="BE169" s="181">
        <f t="shared" si="24"/>
        <v>0</v>
      </c>
      <c r="BF169" s="181">
        <f t="shared" si="25"/>
        <v>0</v>
      </c>
      <c r="BG169" s="181">
        <f t="shared" si="26"/>
        <v>0</v>
      </c>
      <c r="BH169" s="181">
        <f t="shared" si="27"/>
        <v>0</v>
      </c>
      <c r="BI169" s="181">
        <f t="shared" si="28"/>
        <v>0</v>
      </c>
      <c r="BJ169" s="13" t="s">
        <v>22</v>
      </c>
      <c r="BK169" s="181">
        <f t="shared" si="29"/>
        <v>0</v>
      </c>
      <c r="BL169" s="13" t="s">
        <v>22</v>
      </c>
      <c r="BM169" s="13" t="s">
        <v>611</v>
      </c>
    </row>
    <row r="170" spans="2:65" s="1" customFormat="1" ht="16.5" customHeight="1">
      <c r="B170" s="30"/>
      <c r="C170" s="170" t="s">
        <v>612</v>
      </c>
      <c r="D170" s="170" t="s">
        <v>132</v>
      </c>
      <c r="E170" s="171" t="s">
        <v>613</v>
      </c>
      <c r="F170" s="172" t="s">
        <v>614</v>
      </c>
      <c r="G170" s="173" t="s">
        <v>144</v>
      </c>
      <c r="H170" s="174">
        <v>10</v>
      </c>
      <c r="I170" s="175"/>
      <c r="J170" s="176">
        <f t="shared" si="20"/>
        <v>0</v>
      </c>
      <c r="K170" s="172" t="s">
        <v>136</v>
      </c>
      <c r="L170" s="34"/>
      <c r="M170" s="177" t="s">
        <v>20</v>
      </c>
      <c r="N170" s="178" t="s">
        <v>45</v>
      </c>
      <c r="O170" s="56"/>
      <c r="P170" s="179">
        <f t="shared" si="21"/>
        <v>0</v>
      </c>
      <c r="Q170" s="179">
        <v>0</v>
      </c>
      <c r="R170" s="179">
        <f t="shared" si="22"/>
        <v>0</v>
      </c>
      <c r="S170" s="179">
        <v>0</v>
      </c>
      <c r="T170" s="180">
        <f t="shared" si="23"/>
        <v>0</v>
      </c>
      <c r="AR170" s="13" t="s">
        <v>22</v>
      </c>
      <c r="AT170" s="13" t="s">
        <v>132</v>
      </c>
      <c r="AU170" s="13" t="s">
        <v>83</v>
      </c>
      <c r="AY170" s="13" t="s">
        <v>129</v>
      </c>
      <c r="BE170" s="181">
        <f t="shared" si="24"/>
        <v>0</v>
      </c>
      <c r="BF170" s="181">
        <f t="shared" si="25"/>
        <v>0</v>
      </c>
      <c r="BG170" s="181">
        <f t="shared" si="26"/>
        <v>0</v>
      </c>
      <c r="BH170" s="181">
        <f t="shared" si="27"/>
        <v>0</v>
      </c>
      <c r="BI170" s="181">
        <f t="shared" si="28"/>
        <v>0</v>
      </c>
      <c r="BJ170" s="13" t="s">
        <v>22</v>
      </c>
      <c r="BK170" s="181">
        <f t="shared" si="29"/>
        <v>0</v>
      </c>
      <c r="BL170" s="13" t="s">
        <v>22</v>
      </c>
      <c r="BM170" s="13" t="s">
        <v>615</v>
      </c>
    </row>
    <row r="171" spans="2:65" s="1" customFormat="1" ht="16.5" customHeight="1">
      <c r="B171" s="30"/>
      <c r="C171" s="182" t="s">
        <v>616</v>
      </c>
      <c r="D171" s="182" t="s">
        <v>138</v>
      </c>
      <c r="E171" s="183" t="s">
        <v>617</v>
      </c>
      <c r="F171" s="184" t="s">
        <v>618</v>
      </c>
      <c r="G171" s="185" t="s">
        <v>144</v>
      </c>
      <c r="H171" s="186">
        <v>10</v>
      </c>
      <c r="I171" s="187"/>
      <c r="J171" s="188">
        <f t="shared" si="20"/>
        <v>0</v>
      </c>
      <c r="K171" s="184" t="s">
        <v>136</v>
      </c>
      <c r="L171" s="189"/>
      <c r="M171" s="190" t="s">
        <v>20</v>
      </c>
      <c r="N171" s="191" t="s">
        <v>45</v>
      </c>
      <c r="O171" s="56"/>
      <c r="P171" s="179">
        <f t="shared" si="21"/>
        <v>0</v>
      </c>
      <c r="Q171" s="179">
        <v>0</v>
      </c>
      <c r="R171" s="179">
        <f t="shared" si="22"/>
        <v>0</v>
      </c>
      <c r="S171" s="179">
        <v>0</v>
      </c>
      <c r="T171" s="180">
        <f t="shared" si="23"/>
        <v>0</v>
      </c>
      <c r="AR171" s="13" t="s">
        <v>83</v>
      </c>
      <c r="AT171" s="13" t="s">
        <v>138</v>
      </c>
      <c r="AU171" s="13" t="s">
        <v>83</v>
      </c>
      <c r="AY171" s="13" t="s">
        <v>129</v>
      </c>
      <c r="BE171" s="181">
        <f t="shared" si="24"/>
        <v>0</v>
      </c>
      <c r="BF171" s="181">
        <f t="shared" si="25"/>
        <v>0</v>
      </c>
      <c r="BG171" s="181">
        <f t="shared" si="26"/>
        <v>0</v>
      </c>
      <c r="BH171" s="181">
        <f t="shared" si="27"/>
        <v>0</v>
      </c>
      <c r="BI171" s="181">
        <f t="shared" si="28"/>
        <v>0</v>
      </c>
      <c r="BJ171" s="13" t="s">
        <v>22</v>
      </c>
      <c r="BK171" s="181">
        <f t="shared" si="29"/>
        <v>0</v>
      </c>
      <c r="BL171" s="13" t="s">
        <v>22</v>
      </c>
      <c r="BM171" s="13" t="s">
        <v>619</v>
      </c>
    </row>
    <row r="172" spans="2:65" s="1" customFormat="1" ht="16.5" customHeight="1">
      <c r="B172" s="30"/>
      <c r="C172" s="170" t="s">
        <v>620</v>
      </c>
      <c r="D172" s="170" t="s">
        <v>132</v>
      </c>
      <c r="E172" s="171" t="s">
        <v>621</v>
      </c>
      <c r="F172" s="172" t="s">
        <v>622</v>
      </c>
      <c r="G172" s="173" t="s">
        <v>237</v>
      </c>
      <c r="H172" s="174">
        <v>30</v>
      </c>
      <c r="I172" s="175"/>
      <c r="J172" s="176">
        <f t="shared" si="20"/>
        <v>0</v>
      </c>
      <c r="K172" s="172" t="s">
        <v>136</v>
      </c>
      <c r="L172" s="34"/>
      <c r="M172" s="177" t="s">
        <v>20</v>
      </c>
      <c r="N172" s="178" t="s">
        <v>45</v>
      </c>
      <c r="O172" s="56"/>
      <c r="P172" s="179">
        <f t="shared" si="21"/>
        <v>0</v>
      </c>
      <c r="Q172" s="179">
        <v>0</v>
      </c>
      <c r="R172" s="179">
        <f t="shared" si="22"/>
        <v>0</v>
      </c>
      <c r="S172" s="179">
        <v>0</v>
      </c>
      <c r="T172" s="180">
        <f t="shared" si="23"/>
        <v>0</v>
      </c>
      <c r="AR172" s="13" t="s">
        <v>22</v>
      </c>
      <c r="AT172" s="13" t="s">
        <v>132</v>
      </c>
      <c r="AU172" s="13" t="s">
        <v>83</v>
      </c>
      <c r="AY172" s="13" t="s">
        <v>129</v>
      </c>
      <c r="BE172" s="181">
        <f t="shared" si="24"/>
        <v>0</v>
      </c>
      <c r="BF172" s="181">
        <f t="shared" si="25"/>
        <v>0</v>
      </c>
      <c r="BG172" s="181">
        <f t="shared" si="26"/>
        <v>0</v>
      </c>
      <c r="BH172" s="181">
        <f t="shared" si="27"/>
        <v>0</v>
      </c>
      <c r="BI172" s="181">
        <f t="shared" si="28"/>
        <v>0</v>
      </c>
      <c r="BJ172" s="13" t="s">
        <v>22</v>
      </c>
      <c r="BK172" s="181">
        <f t="shared" si="29"/>
        <v>0</v>
      </c>
      <c r="BL172" s="13" t="s">
        <v>22</v>
      </c>
      <c r="BM172" s="13" t="s">
        <v>623</v>
      </c>
    </row>
    <row r="173" spans="2:65" s="1" customFormat="1" ht="22.5" customHeight="1">
      <c r="B173" s="30"/>
      <c r="C173" s="182" t="s">
        <v>624</v>
      </c>
      <c r="D173" s="182" t="s">
        <v>138</v>
      </c>
      <c r="E173" s="183" t="s">
        <v>625</v>
      </c>
      <c r="F173" s="184" t="s">
        <v>626</v>
      </c>
      <c r="G173" s="185" t="s">
        <v>135</v>
      </c>
      <c r="H173" s="186">
        <v>3</v>
      </c>
      <c r="I173" s="187"/>
      <c r="J173" s="188">
        <f t="shared" si="20"/>
        <v>0</v>
      </c>
      <c r="K173" s="184" t="s">
        <v>258</v>
      </c>
      <c r="L173" s="189"/>
      <c r="M173" s="190" t="s">
        <v>20</v>
      </c>
      <c r="N173" s="191" t="s">
        <v>45</v>
      </c>
      <c r="O173" s="56"/>
      <c r="P173" s="179">
        <f t="shared" si="21"/>
        <v>0</v>
      </c>
      <c r="Q173" s="179">
        <v>0</v>
      </c>
      <c r="R173" s="179">
        <f t="shared" si="22"/>
        <v>0</v>
      </c>
      <c r="S173" s="179">
        <v>0</v>
      </c>
      <c r="T173" s="180">
        <f t="shared" si="23"/>
        <v>0</v>
      </c>
      <c r="AR173" s="13" t="s">
        <v>83</v>
      </c>
      <c r="AT173" s="13" t="s">
        <v>138</v>
      </c>
      <c r="AU173" s="13" t="s">
        <v>83</v>
      </c>
      <c r="AY173" s="13" t="s">
        <v>129</v>
      </c>
      <c r="BE173" s="181">
        <f t="shared" si="24"/>
        <v>0</v>
      </c>
      <c r="BF173" s="181">
        <f t="shared" si="25"/>
        <v>0</v>
      </c>
      <c r="BG173" s="181">
        <f t="shared" si="26"/>
        <v>0</v>
      </c>
      <c r="BH173" s="181">
        <f t="shared" si="27"/>
        <v>0</v>
      </c>
      <c r="BI173" s="181">
        <f t="shared" si="28"/>
        <v>0</v>
      </c>
      <c r="BJ173" s="13" t="s">
        <v>22</v>
      </c>
      <c r="BK173" s="181">
        <f t="shared" si="29"/>
        <v>0</v>
      </c>
      <c r="BL173" s="13" t="s">
        <v>22</v>
      </c>
      <c r="BM173" s="13" t="s">
        <v>627</v>
      </c>
    </row>
    <row r="174" spans="2:65" s="1" customFormat="1" ht="22.5" customHeight="1">
      <c r="B174" s="30"/>
      <c r="C174" s="182" t="s">
        <v>628</v>
      </c>
      <c r="D174" s="182" t="s">
        <v>138</v>
      </c>
      <c r="E174" s="183" t="s">
        <v>629</v>
      </c>
      <c r="F174" s="184" t="s">
        <v>630</v>
      </c>
      <c r="G174" s="185" t="s">
        <v>135</v>
      </c>
      <c r="H174" s="186">
        <v>3</v>
      </c>
      <c r="I174" s="187"/>
      <c r="J174" s="188">
        <f t="shared" si="20"/>
        <v>0</v>
      </c>
      <c r="K174" s="184" t="s">
        <v>258</v>
      </c>
      <c r="L174" s="189"/>
      <c r="M174" s="190" t="s">
        <v>20</v>
      </c>
      <c r="N174" s="191" t="s">
        <v>45</v>
      </c>
      <c r="O174" s="56"/>
      <c r="P174" s="179">
        <f t="shared" si="21"/>
        <v>0</v>
      </c>
      <c r="Q174" s="179">
        <v>0</v>
      </c>
      <c r="R174" s="179">
        <f t="shared" si="22"/>
        <v>0</v>
      </c>
      <c r="S174" s="179">
        <v>0</v>
      </c>
      <c r="T174" s="180">
        <f t="shared" si="23"/>
        <v>0</v>
      </c>
      <c r="AR174" s="13" t="s">
        <v>83</v>
      </c>
      <c r="AT174" s="13" t="s">
        <v>138</v>
      </c>
      <c r="AU174" s="13" t="s">
        <v>83</v>
      </c>
      <c r="AY174" s="13" t="s">
        <v>129</v>
      </c>
      <c r="BE174" s="181">
        <f t="shared" si="24"/>
        <v>0</v>
      </c>
      <c r="BF174" s="181">
        <f t="shared" si="25"/>
        <v>0</v>
      </c>
      <c r="BG174" s="181">
        <f t="shared" si="26"/>
        <v>0</v>
      </c>
      <c r="BH174" s="181">
        <f t="shared" si="27"/>
        <v>0</v>
      </c>
      <c r="BI174" s="181">
        <f t="shared" si="28"/>
        <v>0</v>
      </c>
      <c r="BJ174" s="13" t="s">
        <v>22</v>
      </c>
      <c r="BK174" s="181">
        <f t="shared" si="29"/>
        <v>0</v>
      </c>
      <c r="BL174" s="13" t="s">
        <v>22</v>
      </c>
      <c r="BM174" s="13" t="s">
        <v>631</v>
      </c>
    </row>
    <row r="175" spans="2:65" s="10" customFormat="1" ht="22.9" customHeight="1">
      <c r="B175" s="154"/>
      <c r="C175" s="155"/>
      <c r="D175" s="156" t="s">
        <v>73</v>
      </c>
      <c r="E175" s="168" t="s">
        <v>146</v>
      </c>
      <c r="F175" s="168" t="s">
        <v>632</v>
      </c>
      <c r="G175" s="155"/>
      <c r="H175" s="155"/>
      <c r="I175" s="158"/>
      <c r="J175" s="169">
        <f>BK175</f>
        <v>0</v>
      </c>
      <c r="K175" s="155"/>
      <c r="L175" s="160"/>
      <c r="M175" s="161"/>
      <c r="N175" s="162"/>
      <c r="O175" s="162"/>
      <c r="P175" s="163">
        <f>SUM(P176:P199)</f>
        <v>0</v>
      </c>
      <c r="Q175" s="162"/>
      <c r="R175" s="163">
        <f>SUM(R176:R199)</f>
        <v>0</v>
      </c>
      <c r="S175" s="162"/>
      <c r="T175" s="164">
        <f>SUM(T176:T199)</f>
        <v>0</v>
      </c>
      <c r="AR175" s="165" t="s">
        <v>22</v>
      </c>
      <c r="AT175" s="166" t="s">
        <v>73</v>
      </c>
      <c r="AU175" s="166" t="s">
        <v>22</v>
      </c>
      <c r="AY175" s="165" t="s">
        <v>129</v>
      </c>
      <c r="BK175" s="167">
        <f>SUM(BK176:BK199)</f>
        <v>0</v>
      </c>
    </row>
    <row r="176" spans="2:65" s="1" customFormat="1" ht="22.5" customHeight="1">
      <c r="B176" s="30"/>
      <c r="C176" s="170" t="s">
        <v>633</v>
      </c>
      <c r="D176" s="170" t="s">
        <v>132</v>
      </c>
      <c r="E176" s="171" t="s">
        <v>634</v>
      </c>
      <c r="F176" s="172" t="s">
        <v>635</v>
      </c>
      <c r="G176" s="173" t="s">
        <v>135</v>
      </c>
      <c r="H176" s="174">
        <v>1</v>
      </c>
      <c r="I176" s="175"/>
      <c r="J176" s="176">
        <f t="shared" ref="J176:J199" si="30">ROUND(I176*H176,2)</f>
        <v>0</v>
      </c>
      <c r="K176" s="172" t="s">
        <v>136</v>
      </c>
      <c r="L176" s="34"/>
      <c r="M176" s="177" t="s">
        <v>20</v>
      </c>
      <c r="N176" s="178" t="s">
        <v>45</v>
      </c>
      <c r="O176" s="56"/>
      <c r="P176" s="179">
        <f t="shared" ref="P176:P199" si="31">O176*H176</f>
        <v>0</v>
      </c>
      <c r="Q176" s="179">
        <v>0</v>
      </c>
      <c r="R176" s="179">
        <f t="shared" ref="R176:R199" si="32">Q176*H176</f>
        <v>0</v>
      </c>
      <c r="S176" s="179">
        <v>0</v>
      </c>
      <c r="T176" s="180">
        <f t="shared" ref="T176:T199" si="33">S176*H176</f>
        <v>0</v>
      </c>
      <c r="AR176" s="13" t="s">
        <v>22</v>
      </c>
      <c r="AT176" s="13" t="s">
        <v>132</v>
      </c>
      <c r="AU176" s="13" t="s">
        <v>83</v>
      </c>
      <c r="AY176" s="13" t="s">
        <v>129</v>
      </c>
      <c r="BE176" s="181">
        <f t="shared" ref="BE176:BE199" si="34">IF(N176="základní",J176,0)</f>
        <v>0</v>
      </c>
      <c r="BF176" s="181">
        <f t="shared" ref="BF176:BF199" si="35">IF(N176="snížená",J176,0)</f>
        <v>0</v>
      </c>
      <c r="BG176" s="181">
        <f t="shared" ref="BG176:BG199" si="36">IF(N176="zákl. přenesená",J176,0)</f>
        <v>0</v>
      </c>
      <c r="BH176" s="181">
        <f t="shared" ref="BH176:BH199" si="37">IF(N176="sníž. přenesená",J176,0)</f>
        <v>0</v>
      </c>
      <c r="BI176" s="181">
        <f t="shared" ref="BI176:BI199" si="38">IF(N176="nulová",J176,0)</f>
        <v>0</v>
      </c>
      <c r="BJ176" s="13" t="s">
        <v>22</v>
      </c>
      <c r="BK176" s="181">
        <f t="shared" ref="BK176:BK199" si="39">ROUND(I176*H176,2)</f>
        <v>0</v>
      </c>
      <c r="BL176" s="13" t="s">
        <v>22</v>
      </c>
      <c r="BM176" s="13" t="s">
        <v>636</v>
      </c>
    </row>
    <row r="177" spans="2:65" s="1" customFormat="1" ht="16.5" customHeight="1">
      <c r="B177" s="30"/>
      <c r="C177" s="182" t="s">
        <v>637</v>
      </c>
      <c r="D177" s="182" t="s">
        <v>138</v>
      </c>
      <c r="E177" s="183" t="s">
        <v>638</v>
      </c>
      <c r="F177" s="184" t="s">
        <v>639</v>
      </c>
      <c r="G177" s="185" t="s">
        <v>135</v>
      </c>
      <c r="H177" s="186">
        <v>1</v>
      </c>
      <c r="I177" s="187"/>
      <c r="J177" s="188">
        <f t="shared" si="30"/>
        <v>0</v>
      </c>
      <c r="K177" s="184" t="s">
        <v>136</v>
      </c>
      <c r="L177" s="189"/>
      <c r="M177" s="190" t="s">
        <v>20</v>
      </c>
      <c r="N177" s="191" t="s">
        <v>45</v>
      </c>
      <c r="O177" s="56"/>
      <c r="P177" s="179">
        <f t="shared" si="31"/>
        <v>0</v>
      </c>
      <c r="Q177" s="179">
        <v>0</v>
      </c>
      <c r="R177" s="179">
        <f t="shared" si="32"/>
        <v>0</v>
      </c>
      <c r="S177" s="179">
        <v>0</v>
      </c>
      <c r="T177" s="180">
        <f t="shared" si="33"/>
        <v>0</v>
      </c>
      <c r="AR177" s="13" t="s">
        <v>149</v>
      </c>
      <c r="AT177" s="13" t="s">
        <v>138</v>
      </c>
      <c r="AU177" s="13" t="s">
        <v>83</v>
      </c>
      <c r="AY177" s="13" t="s">
        <v>129</v>
      </c>
      <c r="BE177" s="181">
        <f t="shared" si="34"/>
        <v>0</v>
      </c>
      <c r="BF177" s="181">
        <f t="shared" si="35"/>
        <v>0</v>
      </c>
      <c r="BG177" s="181">
        <f t="shared" si="36"/>
        <v>0</v>
      </c>
      <c r="BH177" s="181">
        <f t="shared" si="37"/>
        <v>0</v>
      </c>
      <c r="BI177" s="181">
        <f t="shared" si="38"/>
        <v>0</v>
      </c>
      <c r="BJ177" s="13" t="s">
        <v>22</v>
      </c>
      <c r="BK177" s="181">
        <f t="shared" si="39"/>
        <v>0</v>
      </c>
      <c r="BL177" s="13" t="s">
        <v>149</v>
      </c>
      <c r="BM177" s="13" t="s">
        <v>640</v>
      </c>
    </row>
    <row r="178" spans="2:65" s="1" customFormat="1" ht="16.5" customHeight="1">
      <c r="B178" s="30"/>
      <c r="C178" s="170" t="s">
        <v>641</v>
      </c>
      <c r="D178" s="170" t="s">
        <v>132</v>
      </c>
      <c r="E178" s="171" t="s">
        <v>642</v>
      </c>
      <c r="F178" s="172" t="s">
        <v>643</v>
      </c>
      <c r="G178" s="173" t="s">
        <v>135</v>
      </c>
      <c r="H178" s="174">
        <v>1</v>
      </c>
      <c r="I178" s="175"/>
      <c r="J178" s="176">
        <f t="shared" si="30"/>
        <v>0</v>
      </c>
      <c r="K178" s="172" t="s">
        <v>136</v>
      </c>
      <c r="L178" s="34"/>
      <c r="M178" s="177" t="s">
        <v>20</v>
      </c>
      <c r="N178" s="178" t="s">
        <v>45</v>
      </c>
      <c r="O178" s="56"/>
      <c r="P178" s="179">
        <f t="shared" si="31"/>
        <v>0</v>
      </c>
      <c r="Q178" s="179">
        <v>0</v>
      </c>
      <c r="R178" s="179">
        <f t="shared" si="32"/>
        <v>0</v>
      </c>
      <c r="S178" s="179">
        <v>0</v>
      </c>
      <c r="T178" s="180">
        <f t="shared" si="33"/>
        <v>0</v>
      </c>
      <c r="AR178" s="13" t="s">
        <v>22</v>
      </c>
      <c r="AT178" s="13" t="s">
        <v>132</v>
      </c>
      <c r="AU178" s="13" t="s">
        <v>83</v>
      </c>
      <c r="AY178" s="13" t="s">
        <v>129</v>
      </c>
      <c r="BE178" s="181">
        <f t="shared" si="34"/>
        <v>0</v>
      </c>
      <c r="BF178" s="181">
        <f t="shared" si="35"/>
        <v>0</v>
      </c>
      <c r="BG178" s="181">
        <f t="shared" si="36"/>
        <v>0</v>
      </c>
      <c r="BH178" s="181">
        <f t="shared" si="37"/>
        <v>0</v>
      </c>
      <c r="BI178" s="181">
        <f t="shared" si="38"/>
        <v>0</v>
      </c>
      <c r="BJ178" s="13" t="s">
        <v>22</v>
      </c>
      <c r="BK178" s="181">
        <f t="shared" si="39"/>
        <v>0</v>
      </c>
      <c r="BL178" s="13" t="s">
        <v>22</v>
      </c>
      <c r="BM178" s="13" t="s">
        <v>644</v>
      </c>
    </row>
    <row r="179" spans="2:65" s="1" customFormat="1" ht="16.5" customHeight="1">
      <c r="B179" s="30"/>
      <c r="C179" s="182" t="s">
        <v>645</v>
      </c>
      <c r="D179" s="182" t="s">
        <v>138</v>
      </c>
      <c r="E179" s="183" t="s">
        <v>646</v>
      </c>
      <c r="F179" s="184" t="s">
        <v>647</v>
      </c>
      <c r="G179" s="185" t="s">
        <v>135</v>
      </c>
      <c r="H179" s="186">
        <v>1</v>
      </c>
      <c r="I179" s="187"/>
      <c r="J179" s="188">
        <f t="shared" si="30"/>
        <v>0</v>
      </c>
      <c r="K179" s="184" t="s">
        <v>136</v>
      </c>
      <c r="L179" s="189"/>
      <c r="M179" s="190" t="s">
        <v>20</v>
      </c>
      <c r="N179" s="191" t="s">
        <v>45</v>
      </c>
      <c r="O179" s="56"/>
      <c r="P179" s="179">
        <f t="shared" si="31"/>
        <v>0</v>
      </c>
      <c r="Q179" s="179">
        <v>0</v>
      </c>
      <c r="R179" s="179">
        <f t="shared" si="32"/>
        <v>0</v>
      </c>
      <c r="S179" s="179">
        <v>0</v>
      </c>
      <c r="T179" s="180">
        <f t="shared" si="33"/>
        <v>0</v>
      </c>
      <c r="AR179" s="13" t="s">
        <v>149</v>
      </c>
      <c r="AT179" s="13" t="s">
        <v>138</v>
      </c>
      <c r="AU179" s="13" t="s">
        <v>83</v>
      </c>
      <c r="AY179" s="13" t="s">
        <v>129</v>
      </c>
      <c r="BE179" s="181">
        <f t="shared" si="34"/>
        <v>0</v>
      </c>
      <c r="BF179" s="181">
        <f t="shared" si="35"/>
        <v>0</v>
      </c>
      <c r="BG179" s="181">
        <f t="shared" si="36"/>
        <v>0</v>
      </c>
      <c r="BH179" s="181">
        <f t="shared" si="37"/>
        <v>0</v>
      </c>
      <c r="BI179" s="181">
        <f t="shared" si="38"/>
        <v>0</v>
      </c>
      <c r="BJ179" s="13" t="s">
        <v>22</v>
      </c>
      <c r="BK179" s="181">
        <f t="shared" si="39"/>
        <v>0</v>
      </c>
      <c r="BL179" s="13" t="s">
        <v>149</v>
      </c>
      <c r="BM179" s="13" t="s">
        <v>648</v>
      </c>
    </row>
    <row r="180" spans="2:65" s="1" customFormat="1" ht="16.5" customHeight="1">
      <c r="B180" s="30"/>
      <c r="C180" s="170" t="s">
        <v>649</v>
      </c>
      <c r="D180" s="170" t="s">
        <v>132</v>
      </c>
      <c r="E180" s="171" t="s">
        <v>650</v>
      </c>
      <c r="F180" s="172" t="s">
        <v>651</v>
      </c>
      <c r="G180" s="173" t="s">
        <v>135</v>
      </c>
      <c r="H180" s="174">
        <v>8</v>
      </c>
      <c r="I180" s="175"/>
      <c r="J180" s="176">
        <f t="shared" si="30"/>
        <v>0</v>
      </c>
      <c r="K180" s="172" t="s">
        <v>136</v>
      </c>
      <c r="L180" s="34"/>
      <c r="M180" s="177" t="s">
        <v>20</v>
      </c>
      <c r="N180" s="178" t="s">
        <v>45</v>
      </c>
      <c r="O180" s="56"/>
      <c r="P180" s="179">
        <f t="shared" si="31"/>
        <v>0</v>
      </c>
      <c r="Q180" s="179">
        <v>0</v>
      </c>
      <c r="R180" s="179">
        <f t="shared" si="32"/>
        <v>0</v>
      </c>
      <c r="S180" s="179">
        <v>0</v>
      </c>
      <c r="T180" s="180">
        <f t="shared" si="33"/>
        <v>0</v>
      </c>
      <c r="AR180" s="13" t="s">
        <v>22</v>
      </c>
      <c r="AT180" s="13" t="s">
        <v>132</v>
      </c>
      <c r="AU180" s="13" t="s">
        <v>83</v>
      </c>
      <c r="AY180" s="13" t="s">
        <v>129</v>
      </c>
      <c r="BE180" s="181">
        <f t="shared" si="34"/>
        <v>0</v>
      </c>
      <c r="BF180" s="181">
        <f t="shared" si="35"/>
        <v>0</v>
      </c>
      <c r="BG180" s="181">
        <f t="shared" si="36"/>
        <v>0</v>
      </c>
      <c r="BH180" s="181">
        <f t="shared" si="37"/>
        <v>0</v>
      </c>
      <c r="BI180" s="181">
        <f t="shared" si="38"/>
        <v>0</v>
      </c>
      <c r="BJ180" s="13" t="s">
        <v>22</v>
      </c>
      <c r="BK180" s="181">
        <f t="shared" si="39"/>
        <v>0</v>
      </c>
      <c r="BL180" s="13" t="s">
        <v>22</v>
      </c>
      <c r="BM180" s="13" t="s">
        <v>652</v>
      </c>
    </row>
    <row r="181" spans="2:65" s="1" customFormat="1" ht="22.5" customHeight="1">
      <c r="B181" s="30"/>
      <c r="C181" s="182" t="s">
        <v>653</v>
      </c>
      <c r="D181" s="182" t="s">
        <v>138</v>
      </c>
      <c r="E181" s="183" t="s">
        <v>654</v>
      </c>
      <c r="F181" s="184" t="s">
        <v>655</v>
      </c>
      <c r="G181" s="185" t="s">
        <v>135</v>
      </c>
      <c r="H181" s="186">
        <v>8</v>
      </c>
      <c r="I181" s="187"/>
      <c r="J181" s="188">
        <f t="shared" si="30"/>
        <v>0</v>
      </c>
      <c r="K181" s="184" t="s">
        <v>258</v>
      </c>
      <c r="L181" s="189"/>
      <c r="M181" s="190" t="s">
        <v>20</v>
      </c>
      <c r="N181" s="191" t="s">
        <v>45</v>
      </c>
      <c r="O181" s="56"/>
      <c r="P181" s="179">
        <f t="shared" si="31"/>
        <v>0</v>
      </c>
      <c r="Q181" s="179">
        <v>0</v>
      </c>
      <c r="R181" s="179">
        <f t="shared" si="32"/>
        <v>0</v>
      </c>
      <c r="S181" s="179">
        <v>0</v>
      </c>
      <c r="T181" s="180">
        <f t="shared" si="33"/>
        <v>0</v>
      </c>
      <c r="AR181" s="13" t="s">
        <v>149</v>
      </c>
      <c r="AT181" s="13" t="s">
        <v>138</v>
      </c>
      <c r="AU181" s="13" t="s">
        <v>83</v>
      </c>
      <c r="AY181" s="13" t="s">
        <v>129</v>
      </c>
      <c r="BE181" s="181">
        <f t="shared" si="34"/>
        <v>0</v>
      </c>
      <c r="BF181" s="181">
        <f t="shared" si="35"/>
        <v>0</v>
      </c>
      <c r="BG181" s="181">
        <f t="shared" si="36"/>
        <v>0</v>
      </c>
      <c r="BH181" s="181">
        <f t="shared" si="37"/>
        <v>0</v>
      </c>
      <c r="BI181" s="181">
        <f t="shared" si="38"/>
        <v>0</v>
      </c>
      <c r="BJ181" s="13" t="s">
        <v>22</v>
      </c>
      <c r="BK181" s="181">
        <f t="shared" si="39"/>
        <v>0</v>
      </c>
      <c r="BL181" s="13" t="s">
        <v>149</v>
      </c>
      <c r="BM181" s="13" t="s">
        <v>656</v>
      </c>
    </row>
    <row r="182" spans="2:65" s="1" customFormat="1" ht="16.5" customHeight="1">
      <c r="B182" s="30"/>
      <c r="C182" s="170" t="s">
        <v>657</v>
      </c>
      <c r="D182" s="170" t="s">
        <v>132</v>
      </c>
      <c r="E182" s="171" t="s">
        <v>658</v>
      </c>
      <c r="F182" s="172" t="s">
        <v>659</v>
      </c>
      <c r="G182" s="173" t="s">
        <v>135</v>
      </c>
      <c r="H182" s="174">
        <v>8</v>
      </c>
      <c r="I182" s="175"/>
      <c r="J182" s="176">
        <f t="shared" si="30"/>
        <v>0</v>
      </c>
      <c r="K182" s="172" t="s">
        <v>136</v>
      </c>
      <c r="L182" s="34"/>
      <c r="M182" s="177" t="s">
        <v>20</v>
      </c>
      <c r="N182" s="178" t="s">
        <v>45</v>
      </c>
      <c r="O182" s="56"/>
      <c r="P182" s="179">
        <f t="shared" si="31"/>
        <v>0</v>
      </c>
      <c r="Q182" s="179">
        <v>0</v>
      </c>
      <c r="R182" s="179">
        <f t="shared" si="32"/>
        <v>0</v>
      </c>
      <c r="S182" s="179">
        <v>0</v>
      </c>
      <c r="T182" s="180">
        <f t="shared" si="33"/>
        <v>0</v>
      </c>
      <c r="AR182" s="13" t="s">
        <v>22</v>
      </c>
      <c r="AT182" s="13" t="s">
        <v>132</v>
      </c>
      <c r="AU182" s="13" t="s">
        <v>83</v>
      </c>
      <c r="AY182" s="13" t="s">
        <v>129</v>
      </c>
      <c r="BE182" s="181">
        <f t="shared" si="34"/>
        <v>0</v>
      </c>
      <c r="BF182" s="181">
        <f t="shared" si="35"/>
        <v>0</v>
      </c>
      <c r="BG182" s="181">
        <f t="shared" si="36"/>
        <v>0</v>
      </c>
      <c r="BH182" s="181">
        <f t="shared" si="37"/>
        <v>0</v>
      </c>
      <c r="BI182" s="181">
        <f t="shared" si="38"/>
        <v>0</v>
      </c>
      <c r="BJ182" s="13" t="s">
        <v>22</v>
      </c>
      <c r="BK182" s="181">
        <f t="shared" si="39"/>
        <v>0</v>
      </c>
      <c r="BL182" s="13" t="s">
        <v>22</v>
      </c>
      <c r="BM182" s="13" t="s">
        <v>660</v>
      </c>
    </row>
    <row r="183" spans="2:65" s="1" customFormat="1" ht="16.5" customHeight="1">
      <c r="B183" s="30"/>
      <c r="C183" s="182" t="s">
        <v>661</v>
      </c>
      <c r="D183" s="182" t="s">
        <v>138</v>
      </c>
      <c r="E183" s="183" t="s">
        <v>662</v>
      </c>
      <c r="F183" s="184" t="s">
        <v>663</v>
      </c>
      <c r="G183" s="185" t="s">
        <v>135</v>
      </c>
      <c r="H183" s="186">
        <v>8</v>
      </c>
      <c r="I183" s="187"/>
      <c r="J183" s="188">
        <f t="shared" si="30"/>
        <v>0</v>
      </c>
      <c r="K183" s="184" t="s">
        <v>136</v>
      </c>
      <c r="L183" s="189"/>
      <c r="M183" s="190" t="s">
        <v>20</v>
      </c>
      <c r="N183" s="191" t="s">
        <v>45</v>
      </c>
      <c r="O183" s="56"/>
      <c r="P183" s="179">
        <f t="shared" si="31"/>
        <v>0</v>
      </c>
      <c r="Q183" s="179">
        <v>0</v>
      </c>
      <c r="R183" s="179">
        <f t="shared" si="32"/>
        <v>0</v>
      </c>
      <c r="S183" s="179">
        <v>0</v>
      </c>
      <c r="T183" s="180">
        <f t="shared" si="33"/>
        <v>0</v>
      </c>
      <c r="AR183" s="13" t="s">
        <v>149</v>
      </c>
      <c r="AT183" s="13" t="s">
        <v>138</v>
      </c>
      <c r="AU183" s="13" t="s">
        <v>83</v>
      </c>
      <c r="AY183" s="13" t="s">
        <v>129</v>
      </c>
      <c r="BE183" s="181">
        <f t="shared" si="34"/>
        <v>0</v>
      </c>
      <c r="BF183" s="181">
        <f t="shared" si="35"/>
        <v>0</v>
      </c>
      <c r="BG183" s="181">
        <f t="shared" si="36"/>
        <v>0</v>
      </c>
      <c r="BH183" s="181">
        <f t="shared" si="37"/>
        <v>0</v>
      </c>
      <c r="BI183" s="181">
        <f t="shared" si="38"/>
        <v>0</v>
      </c>
      <c r="BJ183" s="13" t="s">
        <v>22</v>
      </c>
      <c r="BK183" s="181">
        <f t="shared" si="39"/>
        <v>0</v>
      </c>
      <c r="BL183" s="13" t="s">
        <v>149</v>
      </c>
      <c r="BM183" s="13" t="s">
        <v>664</v>
      </c>
    </row>
    <row r="184" spans="2:65" s="1" customFormat="1" ht="16.5" customHeight="1">
      <c r="B184" s="30"/>
      <c r="C184" s="170" t="s">
        <v>665</v>
      </c>
      <c r="D184" s="170" t="s">
        <v>132</v>
      </c>
      <c r="E184" s="171" t="s">
        <v>666</v>
      </c>
      <c r="F184" s="172" t="s">
        <v>667</v>
      </c>
      <c r="G184" s="173" t="s">
        <v>135</v>
      </c>
      <c r="H184" s="174">
        <v>8</v>
      </c>
      <c r="I184" s="175"/>
      <c r="J184" s="176">
        <f t="shared" si="30"/>
        <v>0</v>
      </c>
      <c r="K184" s="172" t="s">
        <v>136</v>
      </c>
      <c r="L184" s="34"/>
      <c r="M184" s="177" t="s">
        <v>20</v>
      </c>
      <c r="N184" s="178" t="s">
        <v>45</v>
      </c>
      <c r="O184" s="56"/>
      <c r="P184" s="179">
        <f t="shared" si="31"/>
        <v>0</v>
      </c>
      <c r="Q184" s="179">
        <v>0</v>
      </c>
      <c r="R184" s="179">
        <f t="shared" si="32"/>
        <v>0</v>
      </c>
      <c r="S184" s="179">
        <v>0</v>
      </c>
      <c r="T184" s="180">
        <f t="shared" si="33"/>
        <v>0</v>
      </c>
      <c r="AR184" s="13" t="s">
        <v>22</v>
      </c>
      <c r="AT184" s="13" t="s">
        <v>132</v>
      </c>
      <c r="AU184" s="13" t="s">
        <v>83</v>
      </c>
      <c r="AY184" s="13" t="s">
        <v>129</v>
      </c>
      <c r="BE184" s="181">
        <f t="shared" si="34"/>
        <v>0</v>
      </c>
      <c r="BF184" s="181">
        <f t="shared" si="35"/>
        <v>0</v>
      </c>
      <c r="BG184" s="181">
        <f t="shared" si="36"/>
        <v>0</v>
      </c>
      <c r="BH184" s="181">
        <f t="shared" si="37"/>
        <v>0</v>
      </c>
      <c r="BI184" s="181">
        <f t="shared" si="38"/>
        <v>0</v>
      </c>
      <c r="BJ184" s="13" t="s">
        <v>22</v>
      </c>
      <c r="BK184" s="181">
        <f t="shared" si="39"/>
        <v>0</v>
      </c>
      <c r="BL184" s="13" t="s">
        <v>22</v>
      </c>
      <c r="BM184" s="13" t="s">
        <v>668</v>
      </c>
    </row>
    <row r="185" spans="2:65" s="1" customFormat="1" ht="16.5" customHeight="1">
      <c r="B185" s="30"/>
      <c r="C185" s="182" t="s">
        <v>669</v>
      </c>
      <c r="D185" s="182" t="s">
        <v>138</v>
      </c>
      <c r="E185" s="183" t="s">
        <v>670</v>
      </c>
      <c r="F185" s="184" t="s">
        <v>671</v>
      </c>
      <c r="G185" s="185" t="s">
        <v>672</v>
      </c>
      <c r="H185" s="186">
        <v>8</v>
      </c>
      <c r="I185" s="187"/>
      <c r="J185" s="188">
        <f t="shared" si="30"/>
        <v>0</v>
      </c>
      <c r="K185" s="184" t="s">
        <v>136</v>
      </c>
      <c r="L185" s="189"/>
      <c r="M185" s="190" t="s">
        <v>20</v>
      </c>
      <c r="N185" s="191" t="s">
        <v>45</v>
      </c>
      <c r="O185" s="56"/>
      <c r="P185" s="179">
        <f t="shared" si="31"/>
        <v>0</v>
      </c>
      <c r="Q185" s="179">
        <v>0</v>
      </c>
      <c r="R185" s="179">
        <f t="shared" si="32"/>
        <v>0</v>
      </c>
      <c r="S185" s="179">
        <v>0</v>
      </c>
      <c r="T185" s="180">
        <f t="shared" si="33"/>
        <v>0</v>
      </c>
      <c r="AR185" s="13" t="s">
        <v>149</v>
      </c>
      <c r="AT185" s="13" t="s">
        <v>138</v>
      </c>
      <c r="AU185" s="13" t="s">
        <v>83</v>
      </c>
      <c r="AY185" s="13" t="s">
        <v>129</v>
      </c>
      <c r="BE185" s="181">
        <f t="shared" si="34"/>
        <v>0</v>
      </c>
      <c r="BF185" s="181">
        <f t="shared" si="35"/>
        <v>0</v>
      </c>
      <c r="BG185" s="181">
        <f t="shared" si="36"/>
        <v>0</v>
      </c>
      <c r="BH185" s="181">
        <f t="shared" si="37"/>
        <v>0</v>
      </c>
      <c r="BI185" s="181">
        <f t="shared" si="38"/>
        <v>0</v>
      </c>
      <c r="BJ185" s="13" t="s">
        <v>22</v>
      </c>
      <c r="BK185" s="181">
        <f t="shared" si="39"/>
        <v>0</v>
      </c>
      <c r="BL185" s="13" t="s">
        <v>149</v>
      </c>
      <c r="BM185" s="13" t="s">
        <v>673</v>
      </c>
    </row>
    <row r="186" spans="2:65" s="1" customFormat="1" ht="16.5" customHeight="1">
      <c r="B186" s="30"/>
      <c r="C186" s="170" t="s">
        <v>674</v>
      </c>
      <c r="D186" s="170" t="s">
        <v>132</v>
      </c>
      <c r="E186" s="171" t="s">
        <v>675</v>
      </c>
      <c r="F186" s="172" t="s">
        <v>676</v>
      </c>
      <c r="G186" s="173" t="s">
        <v>135</v>
      </c>
      <c r="H186" s="174">
        <v>8</v>
      </c>
      <c r="I186" s="175"/>
      <c r="J186" s="176">
        <f t="shared" si="30"/>
        <v>0</v>
      </c>
      <c r="K186" s="172" t="s">
        <v>136</v>
      </c>
      <c r="L186" s="34"/>
      <c r="M186" s="177" t="s">
        <v>20</v>
      </c>
      <c r="N186" s="178" t="s">
        <v>45</v>
      </c>
      <c r="O186" s="56"/>
      <c r="P186" s="179">
        <f t="shared" si="31"/>
        <v>0</v>
      </c>
      <c r="Q186" s="179">
        <v>0</v>
      </c>
      <c r="R186" s="179">
        <f t="shared" si="32"/>
        <v>0</v>
      </c>
      <c r="S186" s="179">
        <v>0</v>
      </c>
      <c r="T186" s="180">
        <f t="shared" si="33"/>
        <v>0</v>
      </c>
      <c r="AR186" s="13" t="s">
        <v>22</v>
      </c>
      <c r="AT186" s="13" t="s">
        <v>132</v>
      </c>
      <c r="AU186" s="13" t="s">
        <v>83</v>
      </c>
      <c r="AY186" s="13" t="s">
        <v>129</v>
      </c>
      <c r="BE186" s="181">
        <f t="shared" si="34"/>
        <v>0</v>
      </c>
      <c r="BF186" s="181">
        <f t="shared" si="35"/>
        <v>0</v>
      </c>
      <c r="BG186" s="181">
        <f t="shared" si="36"/>
        <v>0</v>
      </c>
      <c r="BH186" s="181">
        <f t="shared" si="37"/>
        <v>0</v>
      </c>
      <c r="BI186" s="181">
        <f t="shared" si="38"/>
        <v>0</v>
      </c>
      <c r="BJ186" s="13" t="s">
        <v>22</v>
      </c>
      <c r="BK186" s="181">
        <f t="shared" si="39"/>
        <v>0</v>
      </c>
      <c r="BL186" s="13" t="s">
        <v>22</v>
      </c>
      <c r="BM186" s="13" t="s">
        <v>677</v>
      </c>
    </row>
    <row r="187" spans="2:65" s="1" customFormat="1" ht="16.5" customHeight="1">
      <c r="B187" s="30"/>
      <c r="C187" s="182" t="s">
        <v>678</v>
      </c>
      <c r="D187" s="182" t="s">
        <v>138</v>
      </c>
      <c r="E187" s="183" t="s">
        <v>679</v>
      </c>
      <c r="F187" s="184" t="s">
        <v>680</v>
      </c>
      <c r="G187" s="185" t="s">
        <v>135</v>
      </c>
      <c r="H187" s="186">
        <v>8</v>
      </c>
      <c r="I187" s="187"/>
      <c r="J187" s="188">
        <f t="shared" si="30"/>
        <v>0</v>
      </c>
      <c r="K187" s="184" t="s">
        <v>136</v>
      </c>
      <c r="L187" s="189"/>
      <c r="M187" s="190" t="s">
        <v>20</v>
      </c>
      <c r="N187" s="191" t="s">
        <v>45</v>
      </c>
      <c r="O187" s="56"/>
      <c r="P187" s="179">
        <f t="shared" si="31"/>
        <v>0</v>
      </c>
      <c r="Q187" s="179">
        <v>0</v>
      </c>
      <c r="R187" s="179">
        <f t="shared" si="32"/>
        <v>0</v>
      </c>
      <c r="S187" s="179">
        <v>0</v>
      </c>
      <c r="T187" s="180">
        <f t="shared" si="33"/>
        <v>0</v>
      </c>
      <c r="AR187" s="13" t="s">
        <v>149</v>
      </c>
      <c r="AT187" s="13" t="s">
        <v>138</v>
      </c>
      <c r="AU187" s="13" t="s">
        <v>83</v>
      </c>
      <c r="AY187" s="13" t="s">
        <v>129</v>
      </c>
      <c r="BE187" s="181">
        <f t="shared" si="34"/>
        <v>0</v>
      </c>
      <c r="BF187" s="181">
        <f t="shared" si="35"/>
        <v>0</v>
      </c>
      <c r="BG187" s="181">
        <f t="shared" si="36"/>
        <v>0</v>
      </c>
      <c r="BH187" s="181">
        <f t="shared" si="37"/>
        <v>0</v>
      </c>
      <c r="BI187" s="181">
        <f t="shared" si="38"/>
        <v>0</v>
      </c>
      <c r="BJ187" s="13" t="s">
        <v>22</v>
      </c>
      <c r="BK187" s="181">
        <f t="shared" si="39"/>
        <v>0</v>
      </c>
      <c r="BL187" s="13" t="s">
        <v>149</v>
      </c>
      <c r="BM187" s="13" t="s">
        <v>681</v>
      </c>
    </row>
    <row r="188" spans="2:65" s="1" customFormat="1" ht="22.5" customHeight="1">
      <c r="B188" s="30"/>
      <c r="C188" s="170" t="s">
        <v>682</v>
      </c>
      <c r="D188" s="170" t="s">
        <v>132</v>
      </c>
      <c r="E188" s="171" t="s">
        <v>683</v>
      </c>
      <c r="F188" s="172" t="s">
        <v>684</v>
      </c>
      <c r="G188" s="173" t="s">
        <v>135</v>
      </c>
      <c r="H188" s="174">
        <v>8</v>
      </c>
      <c r="I188" s="175"/>
      <c r="J188" s="176">
        <f t="shared" si="30"/>
        <v>0</v>
      </c>
      <c r="K188" s="172" t="s">
        <v>136</v>
      </c>
      <c r="L188" s="34"/>
      <c r="M188" s="177" t="s">
        <v>20</v>
      </c>
      <c r="N188" s="178" t="s">
        <v>45</v>
      </c>
      <c r="O188" s="56"/>
      <c r="P188" s="179">
        <f t="shared" si="31"/>
        <v>0</v>
      </c>
      <c r="Q188" s="179">
        <v>0</v>
      </c>
      <c r="R188" s="179">
        <f t="shared" si="32"/>
        <v>0</v>
      </c>
      <c r="S188" s="179">
        <v>0</v>
      </c>
      <c r="T188" s="180">
        <f t="shared" si="33"/>
        <v>0</v>
      </c>
      <c r="AR188" s="13" t="s">
        <v>22</v>
      </c>
      <c r="AT188" s="13" t="s">
        <v>132</v>
      </c>
      <c r="AU188" s="13" t="s">
        <v>83</v>
      </c>
      <c r="AY188" s="13" t="s">
        <v>129</v>
      </c>
      <c r="BE188" s="181">
        <f t="shared" si="34"/>
        <v>0</v>
      </c>
      <c r="BF188" s="181">
        <f t="shared" si="35"/>
        <v>0</v>
      </c>
      <c r="BG188" s="181">
        <f t="shared" si="36"/>
        <v>0</v>
      </c>
      <c r="BH188" s="181">
        <f t="shared" si="37"/>
        <v>0</v>
      </c>
      <c r="BI188" s="181">
        <f t="shared" si="38"/>
        <v>0</v>
      </c>
      <c r="BJ188" s="13" t="s">
        <v>22</v>
      </c>
      <c r="BK188" s="181">
        <f t="shared" si="39"/>
        <v>0</v>
      </c>
      <c r="BL188" s="13" t="s">
        <v>22</v>
      </c>
      <c r="BM188" s="13" t="s">
        <v>685</v>
      </c>
    </row>
    <row r="189" spans="2:65" s="1" customFormat="1" ht="16.5" customHeight="1">
      <c r="B189" s="30"/>
      <c r="C189" s="182" t="s">
        <v>686</v>
      </c>
      <c r="D189" s="182" t="s">
        <v>138</v>
      </c>
      <c r="E189" s="183" t="s">
        <v>687</v>
      </c>
      <c r="F189" s="184" t="s">
        <v>688</v>
      </c>
      <c r="G189" s="185" t="s">
        <v>135</v>
      </c>
      <c r="H189" s="186">
        <v>8</v>
      </c>
      <c r="I189" s="187"/>
      <c r="J189" s="188">
        <f t="shared" si="30"/>
        <v>0</v>
      </c>
      <c r="K189" s="184" t="s">
        <v>136</v>
      </c>
      <c r="L189" s="189"/>
      <c r="M189" s="190" t="s">
        <v>20</v>
      </c>
      <c r="N189" s="191" t="s">
        <v>45</v>
      </c>
      <c r="O189" s="56"/>
      <c r="P189" s="179">
        <f t="shared" si="31"/>
        <v>0</v>
      </c>
      <c r="Q189" s="179">
        <v>0</v>
      </c>
      <c r="R189" s="179">
        <f t="shared" si="32"/>
        <v>0</v>
      </c>
      <c r="S189" s="179">
        <v>0</v>
      </c>
      <c r="T189" s="180">
        <f t="shared" si="33"/>
        <v>0</v>
      </c>
      <c r="AR189" s="13" t="s">
        <v>149</v>
      </c>
      <c r="AT189" s="13" t="s">
        <v>138</v>
      </c>
      <c r="AU189" s="13" t="s">
        <v>83</v>
      </c>
      <c r="AY189" s="13" t="s">
        <v>129</v>
      </c>
      <c r="BE189" s="181">
        <f t="shared" si="34"/>
        <v>0</v>
      </c>
      <c r="BF189" s="181">
        <f t="shared" si="35"/>
        <v>0</v>
      </c>
      <c r="BG189" s="181">
        <f t="shared" si="36"/>
        <v>0</v>
      </c>
      <c r="BH189" s="181">
        <f t="shared" si="37"/>
        <v>0</v>
      </c>
      <c r="BI189" s="181">
        <f t="shared" si="38"/>
        <v>0</v>
      </c>
      <c r="BJ189" s="13" t="s">
        <v>22</v>
      </c>
      <c r="BK189" s="181">
        <f t="shared" si="39"/>
        <v>0</v>
      </c>
      <c r="BL189" s="13" t="s">
        <v>149</v>
      </c>
      <c r="BM189" s="13" t="s">
        <v>689</v>
      </c>
    </row>
    <row r="190" spans="2:65" s="1" customFormat="1" ht="16.5" customHeight="1">
      <c r="B190" s="30"/>
      <c r="C190" s="182" t="s">
        <v>690</v>
      </c>
      <c r="D190" s="182" t="s">
        <v>138</v>
      </c>
      <c r="E190" s="183" t="s">
        <v>691</v>
      </c>
      <c r="F190" s="184" t="s">
        <v>692</v>
      </c>
      <c r="G190" s="185" t="s">
        <v>135</v>
      </c>
      <c r="H190" s="186">
        <v>8</v>
      </c>
      <c r="I190" s="187"/>
      <c r="J190" s="188">
        <f t="shared" si="30"/>
        <v>0</v>
      </c>
      <c r="K190" s="184" t="s">
        <v>136</v>
      </c>
      <c r="L190" s="189"/>
      <c r="M190" s="190" t="s">
        <v>20</v>
      </c>
      <c r="N190" s="191" t="s">
        <v>45</v>
      </c>
      <c r="O190" s="56"/>
      <c r="P190" s="179">
        <f t="shared" si="31"/>
        <v>0</v>
      </c>
      <c r="Q190" s="179">
        <v>0</v>
      </c>
      <c r="R190" s="179">
        <f t="shared" si="32"/>
        <v>0</v>
      </c>
      <c r="S190" s="179">
        <v>0</v>
      </c>
      <c r="T190" s="180">
        <f t="shared" si="33"/>
        <v>0</v>
      </c>
      <c r="AR190" s="13" t="s">
        <v>149</v>
      </c>
      <c r="AT190" s="13" t="s">
        <v>138</v>
      </c>
      <c r="AU190" s="13" t="s">
        <v>83</v>
      </c>
      <c r="AY190" s="13" t="s">
        <v>129</v>
      </c>
      <c r="BE190" s="181">
        <f t="shared" si="34"/>
        <v>0</v>
      </c>
      <c r="BF190" s="181">
        <f t="shared" si="35"/>
        <v>0</v>
      </c>
      <c r="BG190" s="181">
        <f t="shared" si="36"/>
        <v>0</v>
      </c>
      <c r="BH190" s="181">
        <f t="shared" si="37"/>
        <v>0</v>
      </c>
      <c r="BI190" s="181">
        <f t="shared" si="38"/>
        <v>0</v>
      </c>
      <c r="BJ190" s="13" t="s">
        <v>22</v>
      </c>
      <c r="BK190" s="181">
        <f t="shared" si="39"/>
        <v>0</v>
      </c>
      <c r="BL190" s="13" t="s">
        <v>149</v>
      </c>
      <c r="BM190" s="13" t="s">
        <v>693</v>
      </c>
    </row>
    <row r="191" spans="2:65" s="1" customFormat="1" ht="22.5" customHeight="1">
      <c r="B191" s="30"/>
      <c r="C191" s="170" t="s">
        <v>694</v>
      </c>
      <c r="D191" s="170" t="s">
        <v>132</v>
      </c>
      <c r="E191" s="171" t="s">
        <v>695</v>
      </c>
      <c r="F191" s="172" t="s">
        <v>696</v>
      </c>
      <c r="G191" s="173" t="s">
        <v>135</v>
      </c>
      <c r="H191" s="174">
        <v>1</v>
      </c>
      <c r="I191" s="175"/>
      <c r="J191" s="176">
        <f t="shared" si="30"/>
        <v>0</v>
      </c>
      <c r="K191" s="172" t="s">
        <v>136</v>
      </c>
      <c r="L191" s="34"/>
      <c r="M191" s="177" t="s">
        <v>20</v>
      </c>
      <c r="N191" s="178" t="s">
        <v>45</v>
      </c>
      <c r="O191" s="56"/>
      <c r="P191" s="179">
        <f t="shared" si="31"/>
        <v>0</v>
      </c>
      <c r="Q191" s="179">
        <v>0</v>
      </c>
      <c r="R191" s="179">
        <f t="shared" si="32"/>
        <v>0</v>
      </c>
      <c r="S191" s="179">
        <v>0</v>
      </c>
      <c r="T191" s="180">
        <f t="shared" si="33"/>
        <v>0</v>
      </c>
      <c r="AR191" s="13" t="s">
        <v>22</v>
      </c>
      <c r="AT191" s="13" t="s">
        <v>132</v>
      </c>
      <c r="AU191" s="13" t="s">
        <v>83</v>
      </c>
      <c r="AY191" s="13" t="s">
        <v>129</v>
      </c>
      <c r="BE191" s="181">
        <f t="shared" si="34"/>
        <v>0</v>
      </c>
      <c r="BF191" s="181">
        <f t="shared" si="35"/>
        <v>0</v>
      </c>
      <c r="BG191" s="181">
        <f t="shared" si="36"/>
        <v>0</v>
      </c>
      <c r="BH191" s="181">
        <f t="shared" si="37"/>
        <v>0</v>
      </c>
      <c r="BI191" s="181">
        <f t="shared" si="38"/>
        <v>0</v>
      </c>
      <c r="BJ191" s="13" t="s">
        <v>22</v>
      </c>
      <c r="BK191" s="181">
        <f t="shared" si="39"/>
        <v>0</v>
      </c>
      <c r="BL191" s="13" t="s">
        <v>22</v>
      </c>
      <c r="BM191" s="13" t="s">
        <v>697</v>
      </c>
    </row>
    <row r="192" spans="2:65" s="1" customFormat="1" ht="33.75" customHeight="1">
      <c r="B192" s="30"/>
      <c r="C192" s="170" t="s">
        <v>698</v>
      </c>
      <c r="D192" s="170" t="s">
        <v>132</v>
      </c>
      <c r="E192" s="171" t="s">
        <v>699</v>
      </c>
      <c r="F192" s="172" t="s">
        <v>700</v>
      </c>
      <c r="G192" s="173" t="s">
        <v>135</v>
      </c>
      <c r="H192" s="174">
        <v>1</v>
      </c>
      <c r="I192" s="175"/>
      <c r="J192" s="176">
        <f t="shared" si="30"/>
        <v>0</v>
      </c>
      <c r="K192" s="172" t="s">
        <v>136</v>
      </c>
      <c r="L192" s="34"/>
      <c r="M192" s="177" t="s">
        <v>20</v>
      </c>
      <c r="N192" s="178" t="s">
        <v>45</v>
      </c>
      <c r="O192" s="56"/>
      <c r="P192" s="179">
        <f t="shared" si="31"/>
        <v>0</v>
      </c>
      <c r="Q192" s="179">
        <v>0</v>
      </c>
      <c r="R192" s="179">
        <f t="shared" si="32"/>
        <v>0</v>
      </c>
      <c r="S192" s="179">
        <v>0</v>
      </c>
      <c r="T192" s="180">
        <f t="shared" si="33"/>
        <v>0</v>
      </c>
      <c r="AR192" s="13" t="s">
        <v>22</v>
      </c>
      <c r="AT192" s="13" t="s">
        <v>132</v>
      </c>
      <c r="AU192" s="13" t="s">
        <v>83</v>
      </c>
      <c r="AY192" s="13" t="s">
        <v>129</v>
      </c>
      <c r="BE192" s="181">
        <f t="shared" si="34"/>
        <v>0</v>
      </c>
      <c r="BF192" s="181">
        <f t="shared" si="35"/>
        <v>0</v>
      </c>
      <c r="BG192" s="181">
        <f t="shared" si="36"/>
        <v>0</v>
      </c>
      <c r="BH192" s="181">
        <f t="shared" si="37"/>
        <v>0</v>
      </c>
      <c r="BI192" s="181">
        <f t="shared" si="38"/>
        <v>0</v>
      </c>
      <c r="BJ192" s="13" t="s">
        <v>22</v>
      </c>
      <c r="BK192" s="181">
        <f t="shared" si="39"/>
        <v>0</v>
      </c>
      <c r="BL192" s="13" t="s">
        <v>22</v>
      </c>
      <c r="BM192" s="13" t="s">
        <v>701</v>
      </c>
    </row>
    <row r="193" spans="2:65" s="1" customFormat="1" ht="16.5" customHeight="1">
      <c r="B193" s="30"/>
      <c r="C193" s="182" t="s">
        <v>702</v>
      </c>
      <c r="D193" s="182" t="s">
        <v>138</v>
      </c>
      <c r="E193" s="183" t="s">
        <v>703</v>
      </c>
      <c r="F193" s="184" t="s">
        <v>704</v>
      </c>
      <c r="G193" s="185" t="s">
        <v>135</v>
      </c>
      <c r="H193" s="186">
        <v>1</v>
      </c>
      <c r="I193" s="187"/>
      <c r="J193" s="188">
        <f t="shared" si="30"/>
        <v>0</v>
      </c>
      <c r="K193" s="184" t="s">
        <v>136</v>
      </c>
      <c r="L193" s="189"/>
      <c r="M193" s="190" t="s">
        <v>20</v>
      </c>
      <c r="N193" s="191" t="s">
        <v>45</v>
      </c>
      <c r="O193" s="56"/>
      <c r="P193" s="179">
        <f t="shared" si="31"/>
        <v>0</v>
      </c>
      <c r="Q193" s="179">
        <v>0</v>
      </c>
      <c r="R193" s="179">
        <f t="shared" si="32"/>
        <v>0</v>
      </c>
      <c r="S193" s="179">
        <v>0</v>
      </c>
      <c r="T193" s="180">
        <f t="shared" si="33"/>
        <v>0</v>
      </c>
      <c r="AR193" s="13" t="s">
        <v>149</v>
      </c>
      <c r="AT193" s="13" t="s">
        <v>138</v>
      </c>
      <c r="AU193" s="13" t="s">
        <v>83</v>
      </c>
      <c r="AY193" s="13" t="s">
        <v>129</v>
      </c>
      <c r="BE193" s="181">
        <f t="shared" si="34"/>
        <v>0</v>
      </c>
      <c r="BF193" s="181">
        <f t="shared" si="35"/>
        <v>0</v>
      </c>
      <c r="BG193" s="181">
        <f t="shared" si="36"/>
        <v>0</v>
      </c>
      <c r="BH193" s="181">
        <f t="shared" si="37"/>
        <v>0</v>
      </c>
      <c r="BI193" s="181">
        <f t="shared" si="38"/>
        <v>0</v>
      </c>
      <c r="BJ193" s="13" t="s">
        <v>22</v>
      </c>
      <c r="BK193" s="181">
        <f t="shared" si="39"/>
        <v>0</v>
      </c>
      <c r="BL193" s="13" t="s">
        <v>149</v>
      </c>
      <c r="BM193" s="13" t="s">
        <v>705</v>
      </c>
    </row>
    <row r="194" spans="2:65" s="1" customFormat="1" ht="16.5" customHeight="1">
      <c r="B194" s="30"/>
      <c r="C194" s="170" t="s">
        <v>706</v>
      </c>
      <c r="D194" s="170" t="s">
        <v>132</v>
      </c>
      <c r="E194" s="171" t="s">
        <v>707</v>
      </c>
      <c r="F194" s="172" t="s">
        <v>708</v>
      </c>
      <c r="G194" s="173" t="s">
        <v>135</v>
      </c>
      <c r="H194" s="174">
        <v>1</v>
      </c>
      <c r="I194" s="175"/>
      <c r="J194" s="176">
        <f t="shared" si="30"/>
        <v>0</v>
      </c>
      <c r="K194" s="172" t="s">
        <v>136</v>
      </c>
      <c r="L194" s="34"/>
      <c r="M194" s="177" t="s">
        <v>20</v>
      </c>
      <c r="N194" s="178" t="s">
        <v>45</v>
      </c>
      <c r="O194" s="56"/>
      <c r="P194" s="179">
        <f t="shared" si="31"/>
        <v>0</v>
      </c>
      <c r="Q194" s="179">
        <v>0</v>
      </c>
      <c r="R194" s="179">
        <f t="shared" si="32"/>
        <v>0</v>
      </c>
      <c r="S194" s="179">
        <v>0</v>
      </c>
      <c r="T194" s="180">
        <f t="shared" si="33"/>
        <v>0</v>
      </c>
      <c r="AR194" s="13" t="s">
        <v>22</v>
      </c>
      <c r="AT194" s="13" t="s">
        <v>132</v>
      </c>
      <c r="AU194" s="13" t="s">
        <v>83</v>
      </c>
      <c r="AY194" s="13" t="s">
        <v>129</v>
      </c>
      <c r="BE194" s="181">
        <f t="shared" si="34"/>
        <v>0</v>
      </c>
      <c r="BF194" s="181">
        <f t="shared" si="35"/>
        <v>0</v>
      </c>
      <c r="BG194" s="181">
        <f t="shared" si="36"/>
        <v>0</v>
      </c>
      <c r="BH194" s="181">
        <f t="shared" si="37"/>
        <v>0</v>
      </c>
      <c r="BI194" s="181">
        <f t="shared" si="38"/>
        <v>0</v>
      </c>
      <c r="BJ194" s="13" t="s">
        <v>22</v>
      </c>
      <c r="BK194" s="181">
        <f t="shared" si="39"/>
        <v>0</v>
      </c>
      <c r="BL194" s="13" t="s">
        <v>22</v>
      </c>
      <c r="BM194" s="13" t="s">
        <v>709</v>
      </c>
    </row>
    <row r="195" spans="2:65" s="1" customFormat="1" ht="16.5" customHeight="1">
      <c r="B195" s="30"/>
      <c r="C195" s="170" t="s">
        <v>27</v>
      </c>
      <c r="D195" s="170" t="s">
        <v>132</v>
      </c>
      <c r="E195" s="171" t="s">
        <v>710</v>
      </c>
      <c r="F195" s="172" t="s">
        <v>711</v>
      </c>
      <c r="G195" s="173" t="s">
        <v>135</v>
      </c>
      <c r="H195" s="174">
        <v>1</v>
      </c>
      <c r="I195" s="175"/>
      <c r="J195" s="176">
        <f t="shared" si="30"/>
        <v>0</v>
      </c>
      <c r="K195" s="172" t="s">
        <v>136</v>
      </c>
      <c r="L195" s="34"/>
      <c r="M195" s="177" t="s">
        <v>20</v>
      </c>
      <c r="N195" s="178" t="s">
        <v>45</v>
      </c>
      <c r="O195" s="56"/>
      <c r="P195" s="179">
        <f t="shared" si="31"/>
        <v>0</v>
      </c>
      <c r="Q195" s="179">
        <v>0</v>
      </c>
      <c r="R195" s="179">
        <f t="shared" si="32"/>
        <v>0</v>
      </c>
      <c r="S195" s="179">
        <v>0</v>
      </c>
      <c r="T195" s="180">
        <f t="shared" si="33"/>
        <v>0</v>
      </c>
      <c r="AR195" s="13" t="s">
        <v>22</v>
      </c>
      <c r="AT195" s="13" t="s">
        <v>132</v>
      </c>
      <c r="AU195" s="13" t="s">
        <v>83</v>
      </c>
      <c r="AY195" s="13" t="s">
        <v>129</v>
      </c>
      <c r="BE195" s="181">
        <f t="shared" si="34"/>
        <v>0</v>
      </c>
      <c r="BF195" s="181">
        <f t="shared" si="35"/>
        <v>0</v>
      </c>
      <c r="BG195" s="181">
        <f t="shared" si="36"/>
        <v>0</v>
      </c>
      <c r="BH195" s="181">
        <f t="shared" si="37"/>
        <v>0</v>
      </c>
      <c r="BI195" s="181">
        <f t="shared" si="38"/>
        <v>0</v>
      </c>
      <c r="BJ195" s="13" t="s">
        <v>22</v>
      </c>
      <c r="BK195" s="181">
        <f t="shared" si="39"/>
        <v>0</v>
      </c>
      <c r="BL195" s="13" t="s">
        <v>22</v>
      </c>
      <c r="BM195" s="13" t="s">
        <v>712</v>
      </c>
    </row>
    <row r="196" spans="2:65" s="1" customFormat="1" ht="16.5" customHeight="1">
      <c r="B196" s="30"/>
      <c r="C196" s="170" t="s">
        <v>713</v>
      </c>
      <c r="D196" s="170" t="s">
        <v>132</v>
      </c>
      <c r="E196" s="171" t="s">
        <v>714</v>
      </c>
      <c r="F196" s="172" t="s">
        <v>715</v>
      </c>
      <c r="G196" s="173" t="s">
        <v>135</v>
      </c>
      <c r="H196" s="174">
        <v>1</v>
      </c>
      <c r="I196" s="175"/>
      <c r="J196" s="176">
        <f t="shared" si="30"/>
        <v>0</v>
      </c>
      <c r="K196" s="172" t="s">
        <v>136</v>
      </c>
      <c r="L196" s="34"/>
      <c r="M196" s="177" t="s">
        <v>20</v>
      </c>
      <c r="N196" s="178" t="s">
        <v>45</v>
      </c>
      <c r="O196" s="56"/>
      <c r="P196" s="179">
        <f t="shared" si="31"/>
        <v>0</v>
      </c>
      <c r="Q196" s="179">
        <v>0</v>
      </c>
      <c r="R196" s="179">
        <f t="shared" si="32"/>
        <v>0</v>
      </c>
      <c r="S196" s="179">
        <v>0</v>
      </c>
      <c r="T196" s="180">
        <f t="shared" si="33"/>
        <v>0</v>
      </c>
      <c r="AR196" s="13" t="s">
        <v>22</v>
      </c>
      <c r="AT196" s="13" t="s">
        <v>132</v>
      </c>
      <c r="AU196" s="13" t="s">
        <v>83</v>
      </c>
      <c r="AY196" s="13" t="s">
        <v>129</v>
      </c>
      <c r="BE196" s="181">
        <f t="shared" si="34"/>
        <v>0</v>
      </c>
      <c r="BF196" s="181">
        <f t="shared" si="35"/>
        <v>0</v>
      </c>
      <c r="BG196" s="181">
        <f t="shared" si="36"/>
        <v>0</v>
      </c>
      <c r="BH196" s="181">
        <f t="shared" si="37"/>
        <v>0</v>
      </c>
      <c r="BI196" s="181">
        <f t="shared" si="38"/>
        <v>0</v>
      </c>
      <c r="BJ196" s="13" t="s">
        <v>22</v>
      </c>
      <c r="BK196" s="181">
        <f t="shared" si="39"/>
        <v>0</v>
      </c>
      <c r="BL196" s="13" t="s">
        <v>22</v>
      </c>
      <c r="BM196" s="13" t="s">
        <v>716</v>
      </c>
    </row>
    <row r="197" spans="2:65" s="1" customFormat="1" ht="16.5" customHeight="1">
      <c r="B197" s="30"/>
      <c r="C197" s="170" t="s">
        <v>717</v>
      </c>
      <c r="D197" s="170" t="s">
        <v>132</v>
      </c>
      <c r="E197" s="171" t="s">
        <v>718</v>
      </c>
      <c r="F197" s="172" t="s">
        <v>719</v>
      </c>
      <c r="G197" s="173" t="s">
        <v>135</v>
      </c>
      <c r="H197" s="174">
        <v>6</v>
      </c>
      <c r="I197" s="175"/>
      <c r="J197" s="176">
        <f t="shared" si="30"/>
        <v>0</v>
      </c>
      <c r="K197" s="172" t="s">
        <v>136</v>
      </c>
      <c r="L197" s="34"/>
      <c r="M197" s="177" t="s">
        <v>20</v>
      </c>
      <c r="N197" s="178" t="s">
        <v>45</v>
      </c>
      <c r="O197" s="56"/>
      <c r="P197" s="179">
        <f t="shared" si="31"/>
        <v>0</v>
      </c>
      <c r="Q197" s="179">
        <v>0</v>
      </c>
      <c r="R197" s="179">
        <f t="shared" si="32"/>
        <v>0</v>
      </c>
      <c r="S197" s="179">
        <v>0</v>
      </c>
      <c r="T197" s="180">
        <f t="shared" si="33"/>
        <v>0</v>
      </c>
      <c r="AR197" s="13" t="s">
        <v>22</v>
      </c>
      <c r="AT197" s="13" t="s">
        <v>132</v>
      </c>
      <c r="AU197" s="13" t="s">
        <v>83</v>
      </c>
      <c r="AY197" s="13" t="s">
        <v>129</v>
      </c>
      <c r="BE197" s="181">
        <f t="shared" si="34"/>
        <v>0</v>
      </c>
      <c r="BF197" s="181">
        <f t="shared" si="35"/>
        <v>0</v>
      </c>
      <c r="BG197" s="181">
        <f t="shared" si="36"/>
        <v>0</v>
      </c>
      <c r="BH197" s="181">
        <f t="shared" si="37"/>
        <v>0</v>
      </c>
      <c r="BI197" s="181">
        <f t="shared" si="38"/>
        <v>0</v>
      </c>
      <c r="BJ197" s="13" t="s">
        <v>22</v>
      </c>
      <c r="BK197" s="181">
        <f t="shared" si="39"/>
        <v>0</v>
      </c>
      <c r="BL197" s="13" t="s">
        <v>22</v>
      </c>
      <c r="BM197" s="13" t="s">
        <v>720</v>
      </c>
    </row>
    <row r="198" spans="2:65" s="1" customFormat="1" ht="22.5" customHeight="1">
      <c r="B198" s="30"/>
      <c r="C198" s="170" t="s">
        <v>721</v>
      </c>
      <c r="D198" s="170" t="s">
        <v>132</v>
      </c>
      <c r="E198" s="171" t="s">
        <v>722</v>
      </c>
      <c r="F198" s="172" t="s">
        <v>723</v>
      </c>
      <c r="G198" s="173" t="s">
        <v>135</v>
      </c>
      <c r="H198" s="174">
        <v>8</v>
      </c>
      <c r="I198" s="175"/>
      <c r="J198" s="176">
        <f t="shared" si="30"/>
        <v>0</v>
      </c>
      <c r="K198" s="172" t="s">
        <v>258</v>
      </c>
      <c r="L198" s="34"/>
      <c r="M198" s="177" t="s">
        <v>20</v>
      </c>
      <c r="N198" s="178" t="s">
        <v>45</v>
      </c>
      <c r="O198" s="56"/>
      <c r="P198" s="179">
        <f t="shared" si="31"/>
        <v>0</v>
      </c>
      <c r="Q198" s="179">
        <v>0</v>
      </c>
      <c r="R198" s="179">
        <f t="shared" si="32"/>
        <v>0</v>
      </c>
      <c r="S198" s="179">
        <v>0</v>
      </c>
      <c r="T198" s="180">
        <f t="shared" si="33"/>
        <v>0</v>
      </c>
      <c r="AR198" s="13" t="s">
        <v>22</v>
      </c>
      <c r="AT198" s="13" t="s">
        <v>132</v>
      </c>
      <c r="AU198" s="13" t="s">
        <v>83</v>
      </c>
      <c r="AY198" s="13" t="s">
        <v>129</v>
      </c>
      <c r="BE198" s="181">
        <f t="shared" si="34"/>
        <v>0</v>
      </c>
      <c r="BF198" s="181">
        <f t="shared" si="35"/>
        <v>0</v>
      </c>
      <c r="BG198" s="181">
        <f t="shared" si="36"/>
        <v>0</v>
      </c>
      <c r="BH198" s="181">
        <f t="shared" si="37"/>
        <v>0</v>
      </c>
      <c r="BI198" s="181">
        <f t="shared" si="38"/>
        <v>0</v>
      </c>
      <c r="BJ198" s="13" t="s">
        <v>22</v>
      </c>
      <c r="BK198" s="181">
        <f t="shared" si="39"/>
        <v>0</v>
      </c>
      <c r="BL198" s="13" t="s">
        <v>22</v>
      </c>
      <c r="BM198" s="13" t="s">
        <v>724</v>
      </c>
    </row>
    <row r="199" spans="2:65" s="1" customFormat="1" ht="22.5" customHeight="1">
      <c r="B199" s="30"/>
      <c r="C199" s="170" t="s">
        <v>725</v>
      </c>
      <c r="D199" s="170" t="s">
        <v>132</v>
      </c>
      <c r="E199" s="171" t="s">
        <v>726</v>
      </c>
      <c r="F199" s="172" t="s">
        <v>727</v>
      </c>
      <c r="G199" s="173" t="s">
        <v>135</v>
      </c>
      <c r="H199" s="174">
        <v>4</v>
      </c>
      <c r="I199" s="175"/>
      <c r="J199" s="176">
        <f t="shared" si="30"/>
        <v>0</v>
      </c>
      <c r="K199" s="172" t="s">
        <v>258</v>
      </c>
      <c r="L199" s="34"/>
      <c r="M199" s="177" t="s">
        <v>20</v>
      </c>
      <c r="N199" s="178" t="s">
        <v>45</v>
      </c>
      <c r="O199" s="56"/>
      <c r="P199" s="179">
        <f t="shared" si="31"/>
        <v>0</v>
      </c>
      <c r="Q199" s="179">
        <v>0</v>
      </c>
      <c r="R199" s="179">
        <f t="shared" si="32"/>
        <v>0</v>
      </c>
      <c r="S199" s="179">
        <v>0</v>
      </c>
      <c r="T199" s="180">
        <f t="shared" si="33"/>
        <v>0</v>
      </c>
      <c r="AR199" s="13" t="s">
        <v>22</v>
      </c>
      <c r="AT199" s="13" t="s">
        <v>132</v>
      </c>
      <c r="AU199" s="13" t="s">
        <v>83</v>
      </c>
      <c r="AY199" s="13" t="s">
        <v>129</v>
      </c>
      <c r="BE199" s="181">
        <f t="shared" si="34"/>
        <v>0</v>
      </c>
      <c r="BF199" s="181">
        <f t="shared" si="35"/>
        <v>0</v>
      </c>
      <c r="BG199" s="181">
        <f t="shared" si="36"/>
        <v>0</v>
      </c>
      <c r="BH199" s="181">
        <f t="shared" si="37"/>
        <v>0</v>
      </c>
      <c r="BI199" s="181">
        <f t="shared" si="38"/>
        <v>0</v>
      </c>
      <c r="BJ199" s="13" t="s">
        <v>22</v>
      </c>
      <c r="BK199" s="181">
        <f t="shared" si="39"/>
        <v>0</v>
      </c>
      <c r="BL199" s="13" t="s">
        <v>22</v>
      </c>
      <c r="BM199" s="13" t="s">
        <v>728</v>
      </c>
    </row>
    <row r="200" spans="2:65" s="10" customFormat="1" ht="22.9" customHeight="1">
      <c r="B200" s="154"/>
      <c r="C200" s="155"/>
      <c r="D200" s="156" t="s">
        <v>73</v>
      </c>
      <c r="E200" s="168" t="s">
        <v>232</v>
      </c>
      <c r="F200" s="168" t="s">
        <v>233</v>
      </c>
      <c r="G200" s="155"/>
      <c r="H200" s="155"/>
      <c r="I200" s="158"/>
      <c r="J200" s="169">
        <f>BK200</f>
        <v>0</v>
      </c>
      <c r="K200" s="155"/>
      <c r="L200" s="160"/>
      <c r="M200" s="161"/>
      <c r="N200" s="162"/>
      <c r="O200" s="162"/>
      <c r="P200" s="163">
        <f>SUM(P201:P218)</f>
        <v>0</v>
      </c>
      <c r="Q200" s="162"/>
      <c r="R200" s="163">
        <f>SUM(R201:R218)</f>
        <v>0</v>
      </c>
      <c r="S200" s="162"/>
      <c r="T200" s="164">
        <f>SUM(T201:T218)</f>
        <v>0</v>
      </c>
      <c r="AR200" s="165" t="s">
        <v>146</v>
      </c>
      <c r="AT200" s="166" t="s">
        <v>73</v>
      </c>
      <c r="AU200" s="166" t="s">
        <v>22</v>
      </c>
      <c r="AY200" s="165" t="s">
        <v>129</v>
      </c>
      <c r="BK200" s="167">
        <f>SUM(BK201:BK218)</f>
        <v>0</v>
      </c>
    </row>
    <row r="201" spans="2:65" s="1" customFormat="1" ht="33.75" customHeight="1">
      <c r="B201" s="30"/>
      <c r="C201" s="170" t="s">
        <v>729</v>
      </c>
      <c r="D201" s="170" t="s">
        <v>132</v>
      </c>
      <c r="E201" s="171" t="s">
        <v>730</v>
      </c>
      <c r="F201" s="172" t="s">
        <v>731</v>
      </c>
      <c r="G201" s="173" t="s">
        <v>135</v>
      </c>
      <c r="H201" s="174">
        <v>1</v>
      </c>
      <c r="I201" s="175"/>
      <c r="J201" s="176">
        <f t="shared" ref="J201:J218" si="40">ROUND(I201*H201,2)</f>
        <v>0</v>
      </c>
      <c r="K201" s="172" t="s">
        <v>136</v>
      </c>
      <c r="L201" s="34"/>
      <c r="M201" s="177" t="s">
        <v>20</v>
      </c>
      <c r="N201" s="178" t="s">
        <v>45</v>
      </c>
      <c r="O201" s="56"/>
      <c r="P201" s="179">
        <f t="shared" ref="P201:P218" si="41">O201*H201</f>
        <v>0</v>
      </c>
      <c r="Q201" s="179">
        <v>0</v>
      </c>
      <c r="R201" s="179">
        <f t="shared" ref="R201:R218" si="42">Q201*H201</f>
        <v>0</v>
      </c>
      <c r="S201" s="179">
        <v>0</v>
      </c>
      <c r="T201" s="180">
        <f t="shared" ref="T201:T218" si="43">S201*H201</f>
        <v>0</v>
      </c>
      <c r="AR201" s="13" t="s">
        <v>22</v>
      </c>
      <c r="AT201" s="13" t="s">
        <v>132</v>
      </c>
      <c r="AU201" s="13" t="s">
        <v>83</v>
      </c>
      <c r="AY201" s="13" t="s">
        <v>129</v>
      </c>
      <c r="BE201" s="181">
        <f t="shared" ref="BE201:BE218" si="44">IF(N201="základní",J201,0)</f>
        <v>0</v>
      </c>
      <c r="BF201" s="181">
        <f t="shared" ref="BF201:BF218" si="45">IF(N201="snížená",J201,0)</f>
        <v>0</v>
      </c>
      <c r="BG201" s="181">
        <f t="shared" ref="BG201:BG218" si="46">IF(N201="zákl. přenesená",J201,0)</f>
        <v>0</v>
      </c>
      <c r="BH201" s="181">
        <f t="shared" ref="BH201:BH218" si="47">IF(N201="sníž. přenesená",J201,0)</f>
        <v>0</v>
      </c>
      <c r="BI201" s="181">
        <f t="shared" ref="BI201:BI218" si="48">IF(N201="nulová",J201,0)</f>
        <v>0</v>
      </c>
      <c r="BJ201" s="13" t="s">
        <v>22</v>
      </c>
      <c r="BK201" s="181">
        <f t="shared" ref="BK201:BK218" si="49">ROUND(I201*H201,2)</f>
        <v>0</v>
      </c>
      <c r="BL201" s="13" t="s">
        <v>22</v>
      </c>
      <c r="BM201" s="13" t="s">
        <v>732</v>
      </c>
    </row>
    <row r="202" spans="2:65" s="1" customFormat="1" ht="22.5" customHeight="1">
      <c r="B202" s="30"/>
      <c r="C202" s="170" t="s">
        <v>733</v>
      </c>
      <c r="D202" s="170" t="s">
        <v>132</v>
      </c>
      <c r="E202" s="171" t="s">
        <v>734</v>
      </c>
      <c r="F202" s="172" t="s">
        <v>735</v>
      </c>
      <c r="G202" s="173" t="s">
        <v>135</v>
      </c>
      <c r="H202" s="174">
        <v>1</v>
      </c>
      <c r="I202" s="175"/>
      <c r="J202" s="176">
        <f t="shared" si="40"/>
        <v>0</v>
      </c>
      <c r="K202" s="172" t="s">
        <v>136</v>
      </c>
      <c r="L202" s="34"/>
      <c r="M202" s="177" t="s">
        <v>20</v>
      </c>
      <c r="N202" s="178" t="s">
        <v>45</v>
      </c>
      <c r="O202" s="56"/>
      <c r="P202" s="179">
        <f t="shared" si="41"/>
        <v>0</v>
      </c>
      <c r="Q202" s="179">
        <v>0</v>
      </c>
      <c r="R202" s="179">
        <f t="shared" si="42"/>
        <v>0</v>
      </c>
      <c r="S202" s="179">
        <v>0</v>
      </c>
      <c r="T202" s="180">
        <f t="shared" si="43"/>
        <v>0</v>
      </c>
      <c r="AR202" s="13" t="s">
        <v>22</v>
      </c>
      <c r="AT202" s="13" t="s">
        <v>132</v>
      </c>
      <c r="AU202" s="13" t="s">
        <v>83</v>
      </c>
      <c r="AY202" s="13" t="s">
        <v>129</v>
      </c>
      <c r="BE202" s="181">
        <f t="shared" si="44"/>
        <v>0</v>
      </c>
      <c r="BF202" s="181">
        <f t="shared" si="45"/>
        <v>0</v>
      </c>
      <c r="BG202" s="181">
        <f t="shared" si="46"/>
        <v>0</v>
      </c>
      <c r="BH202" s="181">
        <f t="shared" si="47"/>
        <v>0</v>
      </c>
      <c r="BI202" s="181">
        <f t="shared" si="48"/>
        <v>0</v>
      </c>
      <c r="BJ202" s="13" t="s">
        <v>22</v>
      </c>
      <c r="BK202" s="181">
        <f t="shared" si="49"/>
        <v>0</v>
      </c>
      <c r="BL202" s="13" t="s">
        <v>22</v>
      </c>
      <c r="BM202" s="13" t="s">
        <v>736</v>
      </c>
    </row>
    <row r="203" spans="2:65" s="1" customFormat="1" ht="22.5" customHeight="1">
      <c r="B203" s="30"/>
      <c r="C203" s="170" t="s">
        <v>737</v>
      </c>
      <c r="D203" s="170" t="s">
        <v>132</v>
      </c>
      <c r="E203" s="171" t="s">
        <v>235</v>
      </c>
      <c r="F203" s="172" t="s">
        <v>236</v>
      </c>
      <c r="G203" s="173" t="s">
        <v>237</v>
      </c>
      <c r="H203" s="174">
        <v>70</v>
      </c>
      <c r="I203" s="175"/>
      <c r="J203" s="176">
        <f t="shared" si="40"/>
        <v>0</v>
      </c>
      <c r="K203" s="172" t="s">
        <v>136</v>
      </c>
      <c r="L203" s="34"/>
      <c r="M203" s="177" t="s">
        <v>20</v>
      </c>
      <c r="N203" s="178" t="s">
        <v>45</v>
      </c>
      <c r="O203" s="56"/>
      <c r="P203" s="179">
        <f t="shared" si="41"/>
        <v>0</v>
      </c>
      <c r="Q203" s="179">
        <v>0</v>
      </c>
      <c r="R203" s="179">
        <f t="shared" si="42"/>
        <v>0</v>
      </c>
      <c r="S203" s="179">
        <v>0</v>
      </c>
      <c r="T203" s="180">
        <f t="shared" si="43"/>
        <v>0</v>
      </c>
      <c r="AR203" s="13" t="s">
        <v>22</v>
      </c>
      <c r="AT203" s="13" t="s">
        <v>132</v>
      </c>
      <c r="AU203" s="13" t="s">
        <v>83</v>
      </c>
      <c r="AY203" s="13" t="s">
        <v>129</v>
      </c>
      <c r="BE203" s="181">
        <f t="shared" si="44"/>
        <v>0</v>
      </c>
      <c r="BF203" s="181">
        <f t="shared" si="45"/>
        <v>0</v>
      </c>
      <c r="BG203" s="181">
        <f t="shared" si="46"/>
        <v>0</v>
      </c>
      <c r="BH203" s="181">
        <f t="shared" si="47"/>
        <v>0</v>
      </c>
      <c r="BI203" s="181">
        <f t="shared" si="48"/>
        <v>0</v>
      </c>
      <c r="BJ203" s="13" t="s">
        <v>22</v>
      </c>
      <c r="BK203" s="181">
        <f t="shared" si="49"/>
        <v>0</v>
      </c>
      <c r="BL203" s="13" t="s">
        <v>22</v>
      </c>
      <c r="BM203" s="13" t="s">
        <v>238</v>
      </c>
    </row>
    <row r="204" spans="2:65" s="1" customFormat="1" ht="22.5" customHeight="1">
      <c r="B204" s="30"/>
      <c r="C204" s="170" t="s">
        <v>738</v>
      </c>
      <c r="D204" s="170" t="s">
        <v>132</v>
      </c>
      <c r="E204" s="171" t="s">
        <v>240</v>
      </c>
      <c r="F204" s="172" t="s">
        <v>241</v>
      </c>
      <c r="G204" s="173" t="s">
        <v>237</v>
      </c>
      <c r="H204" s="174">
        <v>20</v>
      </c>
      <c r="I204" s="175"/>
      <c r="J204" s="176">
        <f t="shared" si="40"/>
        <v>0</v>
      </c>
      <c r="K204" s="172" t="s">
        <v>136</v>
      </c>
      <c r="L204" s="34"/>
      <c r="M204" s="177" t="s">
        <v>20</v>
      </c>
      <c r="N204" s="178" t="s">
        <v>45</v>
      </c>
      <c r="O204" s="56"/>
      <c r="P204" s="179">
        <f t="shared" si="41"/>
        <v>0</v>
      </c>
      <c r="Q204" s="179">
        <v>0</v>
      </c>
      <c r="R204" s="179">
        <f t="shared" si="42"/>
        <v>0</v>
      </c>
      <c r="S204" s="179">
        <v>0</v>
      </c>
      <c r="T204" s="180">
        <f t="shared" si="43"/>
        <v>0</v>
      </c>
      <c r="AR204" s="13" t="s">
        <v>22</v>
      </c>
      <c r="AT204" s="13" t="s">
        <v>132</v>
      </c>
      <c r="AU204" s="13" t="s">
        <v>83</v>
      </c>
      <c r="AY204" s="13" t="s">
        <v>129</v>
      </c>
      <c r="BE204" s="181">
        <f t="shared" si="44"/>
        <v>0</v>
      </c>
      <c r="BF204" s="181">
        <f t="shared" si="45"/>
        <v>0</v>
      </c>
      <c r="BG204" s="181">
        <f t="shared" si="46"/>
        <v>0</v>
      </c>
      <c r="BH204" s="181">
        <f t="shared" si="47"/>
        <v>0</v>
      </c>
      <c r="BI204" s="181">
        <f t="shared" si="48"/>
        <v>0</v>
      </c>
      <c r="BJ204" s="13" t="s">
        <v>22</v>
      </c>
      <c r="BK204" s="181">
        <f t="shared" si="49"/>
        <v>0</v>
      </c>
      <c r="BL204" s="13" t="s">
        <v>22</v>
      </c>
      <c r="BM204" s="13" t="s">
        <v>242</v>
      </c>
    </row>
    <row r="205" spans="2:65" s="1" customFormat="1" ht="16.5" customHeight="1">
      <c r="B205" s="30"/>
      <c r="C205" s="170" t="s">
        <v>739</v>
      </c>
      <c r="D205" s="170" t="s">
        <v>132</v>
      </c>
      <c r="E205" s="171" t="s">
        <v>244</v>
      </c>
      <c r="F205" s="172" t="s">
        <v>245</v>
      </c>
      <c r="G205" s="173" t="s">
        <v>237</v>
      </c>
      <c r="H205" s="174">
        <v>70</v>
      </c>
      <c r="I205" s="175"/>
      <c r="J205" s="176">
        <f t="shared" si="40"/>
        <v>0</v>
      </c>
      <c r="K205" s="172" t="s">
        <v>136</v>
      </c>
      <c r="L205" s="34"/>
      <c r="M205" s="177" t="s">
        <v>20</v>
      </c>
      <c r="N205" s="178" t="s">
        <v>45</v>
      </c>
      <c r="O205" s="56"/>
      <c r="P205" s="179">
        <f t="shared" si="41"/>
        <v>0</v>
      </c>
      <c r="Q205" s="179">
        <v>0</v>
      </c>
      <c r="R205" s="179">
        <f t="shared" si="42"/>
        <v>0</v>
      </c>
      <c r="S205" s="179">
        <v>0</v>
      </c>
      <c r="T205" s="180">
        <f t="shared" si="43"/>
        <v>0</v>
      </c>
      <c r="AR205" s="13" t="s">
        <v>22</v>
      </c>
      <c r="AT205" s="13" t="s">
        <v>132</v>
      </c>
      <c r="AU205" s="13" t="s">
        <v>83</v>
      </c>
      <c r="AY205" s="13" t="s">
        <v>129</v>
      </c>
      <c r="BE205" s="181">
        <f t="shared" si="44"/>
        <v>0</v>
      </c>
      <c r="BF205" s="181">
        <f t="shared" si="45"/>
        <v>0</v>
      </c>
      <c r="BG205" s="181">
        <f t="shared" si="46"/>
        <v>0</v>
      </c>
      <c r="BH205" s="181">
        <f t="shared" si="47"/>
        <v>0</v>
      </c>
      <c r="BI205" s="181">
        <f t="shared" si="48"/>
        <v>0</v>
      </c>
      <c r="BJ205" s="13" t="s">
        <v>22</v>
      </c>
      <c r="BK205" s="181">
        <f t="shared" si="49"/>
        <v>0</v>
      </c>
      <c r="BL205" s="13" t="s">
        <v>22</v>
      </c>
      <c r="BM205" s="13" t="s">
        <v>246</v>
      </c>
    </row>
    <row r="206" spans="2:65" s="1" customFormat="1" ht="22.5" customHeight="1">
      <c r="B206" s="30"/>
      <c r="C206" s="182" t="s">
        <v>740</v>
      </c>
      <c r="D206" s="182" t="s">
        <v>138</v>
      </c>
      <c r="E206" s="183" t="s">
        <v>741</v>
      </c>
      <c r="F206" s="184" t="s">
        <v>742</v>
      </c>
      <c r="G206" s="185" t="s">
        <v>135</v>
      </c>
      <c r="H206" s="186">
        <v>1</v>
      </c>
      <c r="I206" s="187"/>
      <c r="J206" s="188">
        <f t="shared" si="40"/>
        <v>0</v>
      </c>
      <c r="K206" s="184" t="s">
        <v>258</v>
      </c>
      <c r="L206" s="189"/>
      <c r="M206" s="190" t="s">
        <v>20</v>
      </c>
      <c r="N206" s="191" t="s">
        <v>45</v>
      </c>
      <c r="O206" s="56"/>
      <c r="P206" s="179">
        <f t="shared" si="41"/>
        <v>0</v>
      </c>
      <c r="Q206" s="179">
        <v>0</v>
      </c>
      <c r="R206" s="179">
        <f t="shared" si="42"/>
        <v>0</v>
      </c>
      <c r="S206" s="179">
        <v>0</v>
      </c>
      <c r="T206" s="180">
        <f t="shared" si="43"/>
        <v>0</v>
      </c>
      <c r="AR206" s="13" t="s">
        <v>83</v>
      </c>
      <c r="AT206" s="13" t="s">
        <v>138</v>
      </c>
      <c r="AU206" s="13" t="s">
        <v>83</v>
      </c>
      <c r="AY206" s="13" t="s">
        <v>129</v>
      </c>
      <c r="BE206" s="181">
        <f t="shared" si="44"/>
        <v>0</v>
      </c>
      <c r="BF206" s="181">
        <f t="shared" si="45"/>
        <v>0</v>
      </c>
      <c r="BG206" s="181">
        <f t="shared" si="46"/>
        <v>0</v>
      </c>
      <c r="BH206" s="181">
        <f t="shared" si="47"/>
        <v>0</v>
      </c>
      <c r="BI206" s="181">
        <f t="shared" si="48"/>
        <v>0</v>
      </c>
      <c r="BJ206" s="13" t="s">
        <v>22</v>
      </c>
      <c r="BK206" s="181">
        <f t="shared" si="49"/>
        <v>0</v>
      </c>
      <c r="BL206" s="13" t="s">
        <v>22</v>
      </c>
      <c r="BM206" s="13" t="s">
        <v>743</v>
      </c>
    </row>
    <row r="207" spans="2:65" s="1" customFormat="1" ht="22.5" customHeight="1">
      <c r="B207" s="30"/>
      <c r="C207" s="182" t="s">
        <v>744</v>
      </c>
      <c r="D207" s="182" t="s">
        <v>138</v>
      </c>
      <c r="E207" s="183" t="s">
        <v>745</v>
      </c>
      <c r="F207" s="184" t="s">
        <v>746</v>
      </c>
      <c r="G207" s="185" t="s">
        <v>135</v>
      </c>
      <c r="H207" s="186">
        <v>1</v>
      </c>
      <c r="I207" s="187"/>
      <c r="J207" s="188">
        <f t="shared" si="40"/>
        <v>0</v>
      </c>
      <c r="K207" s="184" t="s">
        <v>258</v>
      </c>
      <c r="L207" s="189"/>
      <c r="M207" s="190" t="s">
        <v>20</v>
      </c>
      <c r="N207" s="191" t="s">
        <v>45</v>
      </c>
      <c r="O207" s="56"/>
      <c r="P207" s="179">
        <f t="shared" si="41"/>
        <v>0</v>
      </c>
      <c r="Q207" s="179">
        <v>0</v>
      </c>
      <c r="R207" s="179">
        <f t="shared" si="42"/>
        <v>0</v>
      </c>
      <c r="S207" s="179">
        <v>0</v>
      </c>
      <c r="T207" s="180">
        <f t="shared" si="43"/>
        <v>0</v>
      </c>
      <c r="AR207" s="13" t="s">
        <v>83</v>
      </c>
      <c r="AT207" s="13" t="s">
        <v>138</v>
      </c>
      <c r="AU207" s="13" t="s">
        <v>83</v>
      </c>
      <c r="AY207" s="13" t="s">
        <v>129</v>
      </c>
      <c r="BE207" s="181">
        <f t="shared" si="44"/>
        <v>0</v>
      </c>
      <c r="BF207" s="181">
        <f t="shared" si="45"/>
        <v>0</v>
      </c>
      <c r="BG207" s="181">
        <f t="shared" si="46"/>
        <v>0</v>
      </c>
      <c r="BH207" s="181">
        <f t="shared" si="47"/>
        <v>0</v>
      </c>
      <c r="BI207" s="181">
        <f t="shared" si="48"/>
        <v>0</v>
      </c>
      <c r="BJ207" s="13" t="s">
        <v>22</v>
      </c>
      <c r="BK207" s="181">
        <f t="shared" si="49"/>
        <v>0</v>
      </c>
      <c r="BL207" s="13" t="s">
        <v>22</v>
      </c>
      <c r="BM207" s="13" t="s">
        <v>747</v>
      </c>
    </row>
    <row r="208" spans="2:65" s="1" customFormat="1" ht="22.5" customHeight="1">
      <c r="B208" s="30"/>
      <c r="C208" s="182" t="s">
        <v>748</v>
      </c>
      <c r="D208" s="182" t="s">
        <v>138</v>
      </c>
      <c r="E208" s="183" t="s">
        <v>749</v>
      </c>
      <c r="F208" s="184" t="s">
        <v>750</v>
      </c>
      <c r="G208" s="185" t="s">
        <v>135</v>
      </c>
      <c r="H208" s="186">
        <v>1</v>
      </c>
      <c r="I208" s="187"/>
      <c r="J208" s="188">
        <f t="shared" si="40"/>
        <v>0</v>
      </c>
      <c r="K208" s="184" t="s">
        <v>258</v>
      </c>
      <c r="L208" s="189"/>
      <c r="M208" s="190" t="s">
        <v>20</v>
      </c>
      <c r="N208" s="191" t="s">
        <v>45</v>
      </c>
      <c r="O208" s="56"/>
      <c r="P208" s="179">
        <f t="shared" si="41"/>
        <v>0</v>
      </c>
      <c r="Q208" s="179">
        <v>0</v>
      </c>
      <c r="R208" s="179">
        <f t="shared" si="42"/>
        <v>0</v>
      </c>
      <c r="S208" s="179">
        <v>0</v>
      </c>
      <c r="T208" s="180">
        <f t="shared" si="43"/>
        <v>0</v>
      </c>
      <c r="AR208" s="13" t="s">
        <v>83</v>
      </c>
      <c r="AT208" s="13" t="s">
        <v>138</v>
      </c>
      <c r="AU208" s="13" t="s">
        <v>83</v>
      </c>
      <c r="AY208" s="13" t="s">
        <v>129</v>
      </c>
      <c r="BE208" s="181">
        <f t="shared" si="44"/>
        <v>0</v>
      </c>
      <c r="BF208" s="181">
        <f t="shared" si="45"/>
        <v>0</v>
      </c>
      <c r="BG208" s="181">
        <f t="shared" si="46"/>
        <v>0</v>
      </c>
      <c r="BH208" s="181">
        <f t="shared" si="47"/>
        <v>0</v>
      </c>
      <c r="BI208" s="181">
        <f t="shared" si="48"/>
        <v>0</v>
      </c>
      <c r="BJ208" s="13" t="s">
        <v>22</v>
      </c>
      <c r="BK208" s="181">
        <f t="shared" si="49"/>
        <v>0</v>
      </c>
      <c r="BL208" s="13" t="s">
        <v>22</v>
      </c>
      <c r="BM208" s="13" t="s">
        <v>751</v>
      </c>
    </row>
    <row r="209" spans="2:65" s="1" customFormat="1" ht="22.5" customHeight="1">
      <c r="B209" s="30"/>
      <c r="C209" s="182" t="s">
        <v>752</v>
      </c>
      <c r="D209" s="182" t="s">
        <v>138</v>
      </c>
      <c r="E209" s="183" t="s">
        <v>753</v>
      </c>
      <c r="F209" s="184" t="s">
        <v>754</v>
      </c>
      <c r="G209" s="185" t="s">
        <v>135</v>
      </c>
      <c r="H209" s="186">
        <v>1</v>
      </c>
      <c r="I209" s="187"/>
      <c r="J209" s="188">
        <f t="shared" si="40"/>
        <v>0</v>
      </c>
      <c r="K209" s="184" t="s">
        <v>258</v>
      </c>
      <c r="L209" s="189"/>
      <c r="M209" s="190" t="s">
        <v>20</v>
      </c>
      <c r="N209" s="191" t="s">
        <v>45</v>
      </c>
      <c r="O209" s="56"/>
      <c r="P209" s="179">
        <f t="shared" si="41"/>
        <v>0</v>
      </c>
      <c r="Q209" s="179">
        <v>0</v>
      </c>
      <c r="R209" s="179">
        <f t="shared" si="42"/>
        <v>0</v>
      </c>
      <c r="S209" s="179">
        <v>0</v>
      </c>
      <c r="T209" s="180">
        <f t="shared" si="43"/>
        <v>0</v>
      </c>
      <c r="AR209" s="13" t="s">
        <v>83</v>
      </c>
      <c r="AT209" s="13" t="s">
        <v>138</v>
      </c>
      <c r="AU209" s="13" t="s">
        <v>83</v>
      </c>
      <c r="AY209" s="13" t="s">
        <v>129</v>
      </c>
      <c r="BE209" s="181">
        <f t="shared" si="44"/>
        <v>0</v>
      </c>
      <c r="BF209" s="181">
        <f t="shared" si="45"/>
        <v>0</v>
      </c>
      <c r="BG209" s="181">
        <f t="shared" si="46"/>
        <v>0</v>
      </c>
      <c r="BH209" s="181">
        <f t="shared" si="47"/>
        <v>0</v>
      </c>
      <c r="BI209" s="181">
        <f t="shared" si="48"/>
        <v>0</v>
      </c>
      <c r="BJ209" s="13" t="s">
        <v>22</v>
      </c>
      <c r="BK209" s="181">
        <f t="shared" si="49"/>
        <v>0</v>
      </c>
      <c r="BL209" s="13" t="s">
        <v>22</v>
      </c>
      <c r="BM209" s="13" t="s">
        <v>755</v>
      </c>
    </row>
    <row r="210" spans="2:65" s="1" customFormat="1" ht="22.5" customHeight="1">
      <c r="B210" s="30"/>
      <c r="C210" s="182" t="s">
        <v>756</v>
      </c>
      <c r="D210" s="182" t="s">
        <v>138</v>
      </c>
      <c r="E210" s="183" t="s">
        <v>757</v>
      </c>
      <c r="F210" s="184" t="s">
        <v>758</v>
      </c>
      <c r="G210" s="185" t="s">
        <v>135</v>
      </c>
      <c r="H210" s="186">
        <v>1</v>
      </c>
      <c r="I210" s="187"/>
      <c r="J210" s="188">
        <f t="shared" si="40"/>
        <v>0</v>
      </c>
      <c r="K210" s="184" t="s">
        <v>258</v>
      </c>
      <c r="L210" s="189"/>
      <c r="M210" s="190" t="s">
        <v>20</v>
      </c>
      <c r="N210" s="191" t="s">
        <v>45</v>
      </c>
      <c r="O210" s="56"/>
      <c r="P210" s="179">
        <f t="shared" si="41"/>
        <v>0</v>
      </c>
      <c r="Q210" s="179">
        <v>0</v>
      </c>
      <c r="R210" s="179">
        <f t="shared" si="42"/>
        <v>0</v>
      </c>
      <c r="S210" s="179">
        <v>0</v>
      </c>
      <c r="T210" s="180">
        <f t="shared" si="43"/>
        <v>0</v>
      </c>
      <c r="AR210" s="13" t="s">
        <v>83</v>
      </c>
      <c r="AT210" s="13" t="s">
        <v>138</v>
      </c>
      <c r="AU210" s="13" t="s">
        <v>83</v>
      </c>
      <c r="AY210" s="13" t="s">
        <v>129</v>
      </c>
      <c r="BE210" s="181">
        <f t="shared" si="44"/>
        <v>0</v>
      </c>
      <c r="BF210" s="181">
        <f t="shared" si="45"/>
        <v>0</v>
      </c>
      <c r="BG210" s="181">
        <f t="shared" si="46"/>
        <v>0</v>
      </c>
      <c r="BH210" s="181">
        <f t="shared" si="47"/>
        <v>0</v>
      </c>
      <c r="BI210" s="181">
        <f t="shared" si="48"/>
        <v>0</v>
      </c>
      <c r="BJ210" s="13" t="s">
        <v>22</v>
      </c>
      <c r="BK210" s="181">
        <f t="shared" si="49"/>
        <v>0</v>
      </c>
      <c r="BL210" s="13" t="s">
        <v>22</v>
      </c>
      <c r="BM210" s="13" t="s">
        <v>759</v>
      </c>
    </row>
    <row r="211" spans="2:65" s="1" customFormat="1" ht="22.5" customHeight="1">
      <c r="B211" s="30"/>
      <c r="C211" s="182" t="s">
        <v>760</v>
      </c>
      <c r="D211" s="182" t="s">
        <v>138</v>
      </c>
      <c r="E211" s="183" t="s">
        <v>761</v>
      </c>
      <c r="F211" s="184" t="s">
        <v>762</v>
      </c>
      <c r="G211" s="185" t="s">
        <v>135</v>
      </c>
      <c r="H211" s="186">
        <v>1</v>
      </c>
      <c r="I211" s="187"/>
      <c r="J211" s="188">
        <f t="shared" si="40"/>
        <v>0</v>
      </c>
      <c r="K211" s="184" t="s">
        <v>258</v>
      </c>
      <c r="L211" s="189"/>
      <c r="M211" s="190" t="s">
        <v>20</v>
      </c>
      <c r="N211" s="191" t="s">
        <v>45</v>
      </c>
      <c r="O211" s="56"/>
      <c r="P211" s="179">
        <f t="shared" si="41"/>
        <v>0</v>
      </c>
      <c r="Q211" s="179">
        <v>0</v>
      </c>
      <c r="R211" s="179">
        <f t="shared" si="42"/>
        <v>0</v>
      </c>
      <c r="S211" s="179">
        <v>0</v>
      </c>
      <c r="T211" s="180">
        <f t="shared" si="43"/>
        <v>0</v>
      </c>
      <c r="AR211" s="13" t="s">
        <v>83</v>
      </c>
      <c r="AT211" s="13" t="s">
        <v>138</v>
      </c>
      <c r="AU211" s="13" t="s">
        <v>83</v>
      </c>
      <c r="AY211" s="13" t="s">
        <v>129</v>
      </c>
      <c r="BE211" s="181">
        <f t="shared" si="44"/>
        <v>0</v>
      </c>
      <c r="BF211" s="181">
        <f t="shared" si="45"/>
        <v>0</v>
      </c>
      <c r="BG211" s="181">
        <f t="shared" si="46"/>
        <v>0</v>
      </c>
      <c r="BH211" s="181">
        <f t="shared" si="47"/>
        <v>0</v>
      </c>
      <c r="BI211" s="181">
        <f t="shared" si="48"/>
        <v>0</v>
      </c>
      <c r="BJ211" s="13" t="s">
        <v>22</v>
      </c>
      <c r="BK211" s="181">
        <f t="shared" si="49"/>
        <v>0</v>
      </c>
      <c r="BL211" s="13" t="s">
        <v>22</v>
      </c>
      <c r="BM211" s="13" t="s">
        <v>763</v>
      </c>
    </row>
    <row r="212" spans="2:65" s="1" customFormat="1" ht="22.5" customHeight="1">
      <c r="B212" s="30"/>
      <c r="C212" s="182" t="s">
        <v>764</v>
      </c>
      <c r="D212" s="182" t="s">
        <v>138</v>
      </c>
      <c r="E212" s="183" t="s">
        <v>765</v>
      </c>
      <c r="F212" s="184" t="s">
        <v>766</v>
      </c>
      <c r="G212" s="185" t="s">
        <v>135</v>
      </c>
      <c r="H212" s="186">
        <v>1</v>
      </c>
      <c r="I212" s="187"/>
      <c r="J212" s="188">
        <f t="shared" si="40"/>
        <v>0</v>
      </c>
      <c r="K212" s="184" t="s">
        <v>258</v>
      </c>
      <c r="L212" s="189"/>
      <c r="M212" s="190" t="s">
        <v>20</v>
      </c>
      <c r="N212" s="191" t="s">
        <v>45</v>
      </c>
      <c r="O212" s="56"/>
      <c r="P212" s="179">
        <f t="shared" si="41"/>
        <v>0</v>
      </c>
      <c r="Q212" s="179">
        <v>0</v>
      </c>
      <c r="R212" s="179">
        <f t="shared" si="42"/>
        <v>0</v>
      </c>
      <c r="S212" s="179">
        <v>0</v>
      </c>
      <c r="T212" s="180">
        <f t="shared" si="43"/>
        <v>0</v>
      </c>
      <c r="AR212" s="13" t="s">
        <v>83</v>
      </c>
      <c r="AT212" s="13" t="s">
        <v>138</v>
      </c>
      <c r="AU212" s="13" t="s">
        <v>83</v>
      </c>
      <c r="AY212" s="13" t="s">
        <v>129</v>
      </c>
      <c r="BE212" s="181">
        <f t="shared" si="44"/>
        <v>0</v>
      </c>
      <c r="BF212" s="181">
        <f t="shared" si="45"/>
        <v>0</v>
      </c>
      <c r="BG212" s="181">
        <f t="shared" si="46"/>
        <v>0</v>
      </c>
      <c r="BH212" s="181">
        <f t="shared" si="47"/>
        <v>0</v>
      </c>
      <c r="BI212" s="181">
        <f t="shared" si="48"/>
        <v>0</v>
      </c>
      <c r="BJ212" s="13" t="s">
        <v>22</v>
      </c>
      <c r="BK212" s="181">
        <f t="shared" si="49"/>
        <v>0</v>
      </c>
      <c r="BL212" s="13" t="s">
        <v>22</v>
      </c>
      <c r="BM212" s="13" t="s">
        <v>767</v>
      </c>
    </row>
    <row r="213" spans="2:65" s="1" customFormat="1" ht="22.5" customHeight="1">
      <c r="B213" s="30"/>
      <c r="C213" s="182" t="s">
        <v>768</v>
      </c>
      <c r="D213" s="182" t="s">
        <v>138</v>
      </c>
      <c r="E213" s="183" t="s">
        <v>769</v>
      </c>
      <c r="F213" s="184" t="s">
        <v>770</v>
      </c>
      <c r="G213" s="185" t="s">
        <v>135</v>
      </c>
      <c r="H213" s="186">
        <v>1</v>
      </c>
      <c r="I213" s="187"/>
      <c r="J213" s="188">
        <f t="shared" si="40"/>
        <v>0</v>
      </c>
      <c r="K213" s="184" t="s">
        <v>258</v>
      </c>
      <c r="L213" s="189"/>
      <c r="M213" s="190" t="s">
        <v>20</v>
      </c>
      <c r="N213" s="191" t="s">
        <v>45</v>
      </c>
      <c r="O213" s="56"/>
      <c r="P213" s="179">
        <f t="shared" si="41"/>
        <v>0</v>
      </c>
      <c r="Q213" s="179">
        <v>0</v>
      </c>
      <c r="R213" s="179">
        <f t="shared" si="42"/>
        <v>0</v>
      </c>
      <c r="S213" s="179">
        <v>0</v>
      </c>
      <c r="T213" s="180">
        <f t="shared" si="43"/>
        <v>0</v>
      </c>
      <c r="AR213" s="13" t="s">
        <v>83</v>
      </c>
      <c r="AT213" s="13" t="s">
        <v>138</v>
      </c>
      <c r="AU213" s="13" t="s">
        <v>83</v>
      </c>
      <c r="AY213" s="13" t="s">
        <v>129</v>
      </c>
      <c r="BE213" s="181">
        <f t="shared" si="44"/>
        <v>0</v>
      </c>
      <c r="BF213" s="181">
        <f t="shared" si="45"/>
        <v>0</v>
      </c>
      <c r="BG213" s="181">
        <f t="shared" si="46"/>
        <v>0</v>
      </c>
      <c r="BH213" s="181">
        <f t="shared" si="47"/>
        <v>0</v>
      </c>
      <c r="BI213" s="181">
        <f t="shared" si="48"/>
        <v>0</v>
      </c>
      <c r="BJ213" s="13" t="s">
        <v>22</v>
      </c>
      <c r="BK213" s="181">
        <f t="shared" si="49"/>
        <v>0</v>
      </c>
      <c r="BL213" s="13" t="s">
        <v>22</v>
      </c>
      <c r="BM213" s="13" t="s">
        <v>771</v>
      </c>
    </row>
    <row r="214" spans="2:65" s="1" customFormat="1" ht="22.5" customHeight="1">
      <c r="B214" s="30"/>
      <c r="C214" s="170" t="s">
        <v>772</v>
      </c>
      <c r="D214" s="170" t="s">
        <v>132</v>
      </c>
      <c r="E214" s="171" t="s">
        <v>773</v>
      </c>
      <c r="F214" s="172" t="s">
        <v>774</v>
      </c>
      <c r="G214" s="173" t="s">
        <v>237</v>
      </c>
      <c r="H214" s="174">
        <v>30</v>
      </c>
      <c r="I214" s="175"/>
      <c r="J214" s="176">
        <f t="shared" si="40"/>
        <v>0</v>
      </c>
      <c r="K214" s="172" t="s">
        <v>258</v>
      </c>
      <c r="L214" s="34"/>
      <c r="M214" s="177" t="s">
        <v>20</v>
      </c>
      <c r="N214" s="178" t="s">
        <v>45</v>
      </c>
      <c r="O214" s="56"/>
      <c r="P214" s="179">
        <f t="shared" si="41"/>
        <v>0</v>
      </c>
      <c r="Q214" s="179">
        <v>0</v>
      </c>
      <c r="R214" s="179">
        <f t="shared" si="42"/>
        <v>0</v>
      </c>
      <c r="S214" s="179">
        <v>0</v>
      </c>
      <c r="T214" s="180">
        <f t="shared" si="43"/>
        <v>0</v>
      </c>
      <c r="AR214" s="13" t="s">
        <v>22</v>
      </c>
      <c r="AT214" s="13" t="s">
        <v>132</v>
      </c>
      <c r="AU214" s="13" t="s">
        <v>83</v>
      </c>
      <c r="AY214" s="13" t="s">
        <v>129</v>
      </c>
      <c r="BE214" s="181">
        <f t="shared" si="44"/>
        <v>0</v>
      </c>
      <c r="BF214" s="181">
        <f t="shared" si="45"/>
        <v>0</v>
      </c>
      <c r="BG214" s="181">
        <f t="shared" si="46"/>
        <v>0</v>
      </c>
      <c r="BH214" s="181">
        <f t="shared" si="47"/>
        <v>0</v>
      </c>
      <c r="BI214" s="181">
        <f t="shared" si="48"/>
        <v>0</v>
      </c>
      <c r="BJ214" s="13" t="s">
        <v>22</v>
      </c>
      <c r="BK214" s="181">
        <f t="shared" si="49"/>
        <v>0</v>
      </c>
      <c r="BL214" s="13" t="s">
        <v>22</v>
      </c>
      <c r="BM214" s="13" t="s">
        <v>775</v>
      </c>
    </row>
    <row r="215" spans="2:65" s="1" customFormat="1" ht="22.5" customHeight="1">
      <c r="B215" s="30"/>
      <c r="C215" s="170" t="s">
        <v>776</v>
      </c>
      <c r="D215" s="170" t="s">
        <v>132</v>
      </c>
      <c r="E215" s="171" t="s">
        <v>777</v>
      </c>
      <c r="F215" s="172" t="s">
        <v>778</v>
      </c>
      <c r="G215" s="173" t="s">
        <v>135</v>
      </c>
      <c r="H215" s="174">
        <v>1</v>
      </c>
      <c r="I215" s="175"/>
      <c r="J215" s="176">
        <f t="shared" si="40"/>
        <v>0</v>
      </c>
      <c r="K215" s="172" t="s">
        <v>258</v>
      </c>
      <c r="L215" s="34"/>
      <c r="M215" s="177" t="s">
        <v>20</v>
      </c>
      <c r="N215" s="178" t="s">
        <v>45</v>
      </c>
      <c r="O215" s="56"/>
      <c r="P215" s="179">
        <f t="shared" si="41"/>
        <v>0</v>
      </c>
      <c r="Q215" s="179">
        <v>0</v>
      </c>
      <c r="R215" s="179">
        <f t="shared" si="42"/>
        <v>0</v>
      </c>
      <c r="S215" s="179">
        <v>0</v>
      </c>
      <c r="T215" s="180">
        <f t="shared" si="43"/>
        <v>0</v>
      </c>
      <c r="AR215" s="13" t="s">
        <v>22</v>
      </c>
      <c r="AT215" s="13" t="s">
        <v>132</v>
      </c>
      <c r="AU215" s="13" t="s">
        <v>83</v>
      </c>
      <c r="AY215" s="13" t="s">
        <v>129</v>
      </c>
      <c r="BE215" s="181">
        <f t="shared" si="44"/>
        <v>0</v>
      </c>
      <c r="BF215" s="181">
        <f t="shared" si="45"/>
        <v>0</v>
      </c>
      <c r="BG215" s="181">
        <f t="shared" si="46"/>
        <v>0</v>
      </c>
      <c r="BH215" s="181">
        <f t="shared" si="47"/>
        <v>0</v>
      </c>
      <c r="BI215" s="181">
        <f t="shared" si="48"/>
        <v>0</v>
      </c>
      <c r="BJ215" s="13" t="s">
        <v>22</v>
      </c>
      <c r="BK215" s="181">
        <f t="shared" si="49"/>
        <v>0</v>
      </c>
      <c r="BL215" s="13" t="s">
        <v>22</v>
      </c>
      <c r="BM215" s="13" t="s">
        <v>779</v>
      </c>
    </row>
    <row r="216" spans="2:65" s="1" customFormat="1" ht="22.5" customHeight="1">
      <c r="B216" s="30"/>
      <c r="C216" s="170" t="s">
        <v>780</v>
      </c>
      <c r="D216" s="170" t="s">
        <v>132</v>
      </c>
      <c r="E216" s="171" t="s">
        <v>252</v>
      </c>
      <c r="F216" s="172" t="s">
        <v>253</v>
      </c>
      <c r="G216" s="173" t="s">
        <v>135</v>
      </c>
      <c r="H216" s="174">
        <v>1</v>
      </c>
      <c r="I216" s="175"/>
      <c r="J216" s="176">
        <f t="shared" si="40"/>
        <v>0</v>
      </c>
      <c r="K216" s="172" t="s">
        <v>136</v>
      </c>
      <c r="L216" s="34"/>
      <c r="M216" s="177" t="s">
        <v>20</v>
      </c>
      <c r="N216" s="178" t="s">
        <v>45</v>
      </c>
      <c r="O216" s="56"/>
      <c r="P216" s="179">
        <f t="shared" si="41"/>
        <v>0</v>
      </c>
      <c r="Q216" s="179">
        <v>0</v>
      </c>
      <c r="R216" s="179">
        <f t="shared" si="42"/>
        <v>0</v>
      </c>
      <c r="S216" s="179">
        <v>0</v>
      </c>
      <c r="T216" s="180">
        <f t="shared" si="43"/>
        <v>0</v>
      </c>
      <c r="AR216" s="13" t="s">
        <v>22</v>
      </c>
      <c r="AT216" s="13" t="s">
        <v>132</v>
      </c>
      <c r="AU216" s="13" t="s">
        <v>83</v>
      </c>
      <c r="AY216" s="13" t="s">
        <v>129</v>
      </c>
      <c r="BE216" s="181">
        <f t="shared" si="44"/>
        <v>0</v>
      </c>
      <c r="BF216" s="181">
        <f t="shared" si="45"/>
        <v>0</v>
      </c>
      <c r="BG216" s="181">
        <f t="shared" si="46"/>
        <v>0</v>
      </c>
      <c r="BH216" s="181">
        <f t="shared" si="47"/>
        <v>0</v>
      </c>
      <c r="BI216" s="181">
        <f t="shared" si="48"/>
        <v>0</v>
      </c>
      <c r="BJ216" s="13" t="s">
        <v>22</v>
      </c>
      <c r="BK216" s="181">
        <f t="shared" si="49"/>
        <v>0</v>
      </c>
      <c r="BL216" s="13" t="s">
        <v>22</v>
      </c>
      <c r="BM216" s="13" t="s">
        <v>781</v>
      </c>
    </row>
    <row r="217" spans="2:65" s="1" customFormat="1" ht="22.5" customHeight="1">
      <c r="B217" s="30"/>
      <c r="C217" s="170" t="s">
        <v>782</v>
      </c>
      <c r="D217" s="170" t="s">
        <v>132</v>
      </c>
      <c r="E217" s="171" t="s">
        <v>261</v>
      </c>
      <c r="F217" s="172" t="s">
        <v>262</v>
      </c>
      <c r="G217" s="173" t="s">
        <v>237</v>
      </c>
      <c r="H217" s="174">
        <v>50</v>
      </c>
      <c r="I217" s="175"/>
      <c r="J217" s="176">
        <f t="shared" si="40"/>
        <v>0</v>
      </c>
      <c r="K217" s="172" t="s">
        <v>136</v>
      </c>
      <c r="L217" s="34"/>
      <c r="M217" s="177" t="s">
        <v>20</v>
      </c>
      <c r="N217" s="178" t="s">
        <v>45</v>
      </c>
      <c r="O217" s="56"/>
      <c r="P217" s="179">
        <f t="shared" si="41"/>
        <v>0</v>
      </c>
      <c r="Q217" s="179">
        <v>0</v>
      </c>
      <c r="R217" s="179">
        <f t="shared" si="42"/>
        <v>0</v>
      </c>
      <c r="S217" s="179">
        <v>0</v>
      </c>
      <c r="T217" s="180">
        <f t="shared" si="43"/>
        <v>0</v>
      </c>
      <c r="AR217" s="13" t="s">
        <v>22</v>
      </c>
      <c r="AT217" s="13" t="s">
        <v>132</v>
      </c>
      <c r="AU217" s="13" t="s">
        <v>83</v>
      </c>
      <c r="AY217" s="13" t="s">
        <v>129</v>
      </c>
      <c r="BE217" s="181">
        <f t="shared" si="44"/>
        <v>0</v>
      </c>
      <c r="BF217" s="181">
        <f t="shared" si="45"/>
        <v>0</v>
      </c>
      <c r="BG217" s="181">
        <f t="shared" si="46"/>
        <v>0</v>
      </c>
      <c r="BH217" s="181">
        <f t="shared" si="47"/>
        <v>0</v>
      </c>
      <c r="BI217" s="181">
        <f t="shared" si="48"/>
        <v>0</v>
      </c>
      <c r="BJ217" s="13" t="s">
        <v>22</v>
      </c>
      <c r="BK217" s="181">
        <f t="shared" si="49"/>
        <v>0</v>
      </c>
      <c r="BL217" s="13" t="s">
        <v>22</v>
      </c>
      <c r="BM217" s="13" t="s">
        <v>263</v>
      </c>
    </row>
    <row r="218" spans="2:65" s="1" customFormat="1" ht="33.75" customHeight="1">
      <c r="B218" s="30"/>
      <c r="C218" s="170" t="s">
        <v>783</v>
      </c>
      <c r="D218" s="170" t="s">
        <v>132</v>
      </c>
      <c r="E218" s="171" t="s">
        <v>784</v>
      </c>
      <c r="F218" s="172" t="s">
        <v>785</v>
      </c>
      <c r="G218" s="173" t="s">
        <v>135</v>
      </c>
      <c r="H218" s="174">
        <v>1</v>
      </c>
      <c r="I218" s="175"/>
      <c r="J218" s="176">
        <f t="shared" si="40"/>
        <v>0</v>
      </c>
      <c r="K218" s="172" t="s">
        <v>136</v>
      </c>
      <c r="L218" s="34"/>
      <c r="M218" s="192" t="s">
        <v>20</v>
      </c>
      <c r="N218" s="193" t="s">
        <v>45</v>
      </c>
      <c r="O218" s="194"/>
      <c r="P218" s="195">
        <f t="shared" si="41"/>
        <v>0</v>
      </c>
      <c r="Q218" s="195">
        <v>0</v>
      </c>
      <c r="R218" s="195">
        <f t="shared" si="42"/>
        <v>0</v>
      </c>
      <c r="S218" s="195">
        <v>0</v>
      </c>
      <c r="T218" s="196">
        <f t="shared" si="43"/>
        <v>0</v>
      </c>
      <c r="AR218" s="13" t="s">
        <v>22</v>
      </c>
      <c r="AT218" s="13" t="s">
        <v>132</v>
      </c>
      <c r="AU218" s="13" t="s">
        <v>83</v>
      </c>
      <c r="AY218" s="13" t="s">
        <v>129</v>
      </c>
      <c r="BE218" s="181">
        <f t="shared" si="44"/>
        <v>0</v>
      </c>
      <c r="BF218" s="181">
        <f t="shared" si="45"/>
        <v>0</v>
      </c>
      <c r="BG218" s="181">
        <f t="shared" si="46"/>
        <v>0</v>
      </c>
      <c r="BH218" s="181">
        <f t="shared" si="47"/>
        <v>0</v>
      </c>
      <c r="BI218" s="181">
        <f t="shared" si="48"/>
        <v>0</v>
      </c>
      <c r="BJ218" s="13" t="s">
        <v>22</v>
      </c>
      <c r="BK218" s="181">
        <f t="shared" si="49"/>
        <v>0</v>
      </c>
      <c r="BL218" s="13" t="s">
        <v>22</v>
      </c>
      <c r="BM218" s="13" t="s">
        <v>786</v>
      </c>
    </row>
    <row r="219" spans="2:65" s="1" customFormat="1" ht="6.95" customHeight="1">
      <c r="B219" s="42"/>
      <c r="C219" s="43"/>
      <c r="D219" s="43"/>
      <c r="E219" s="43"/>
      <c r="F219" s="43"/>
      <c r="G219" s="43"/>
      <c r="H219" s="43"/>
      <c r="I219" s="121"/>
      <c r="J219" s="43"/>
      <c r="K219" s="43"/>
      <c r="L219" s="34"/>
    </row>
  </sheetData>
  <sheetProtection algorithmName="SHA-512" hashValue="zgbqxD8KJj0gBUHicCu9a34GzGW0RMOQvQ0JfCwSOG2Xv/sJ9+YLS6I1vyoUil8MNaxkHH7TEOIWFT66M/4Fhw==" saltValue="u88/EYOAlTIo6WREhGASU51a9mX6kogs52e5g5YLzYN2A18qLbSkdYoEd/0ZJiGzcuVb2VAxYe5YsBdDf/Ws8g==" spinCount="100000" sheet="1" objects="1" scenarios="1" formatColumns="0" formatRows="0" autoFilter="0"/>
  <autoFilter ref="C85:K218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87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3" t="s">
        <v>95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102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8" t="str">
        <f>'Rekapitulace stavby'!K6</f>
        <v>Oprava zab. zař. na trati Olomouc Nová ulice – Olomouc Řepčín</v>
      </c>
      <c r="F7" s="319"/>
      <c r="G7" s="319"/>
      <c r="H7" s="319"/>
      <c r="L7" s="16"/>
    </row>
    <row r="8" spans="2:46" s="1" customFormat="1" ht="12" customHeight="1">
      <c r="B8" s="34"/>
      <c r="D8" s="98" t="s">
        <v>103</v>
      </c>
      <c r="I8" s="99"/>
      <c r="L8" s="34"/>
    </row>
    <row r="9" spans="2:46" s="1" customFormat="1" ht="36.950000000000003" customHeight="1">
      <c r="B9" s="34"/>
      <c r="E9" s="320" t="s">
        <v>787</v>
      </c>
      <c r="F9" s="321"/>
      <c r="G9" s="321"/>
      <c r="H9" s="321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19</v>
      </c>
      <c r="F11" s="13" t="s">
        <v>20</v>
      </c>
      <c r="I11" s="100" t="s">
        <v>21</v>
      </c>
      <c r="J11" s="13" t="s">
        <v>20</v>
      </c>
      <c r="L11" s="34"/>
    </row>
    <row r="12" spans="2:46" s="1" customFormat="1" ht="12" customHeight="1">
      <c r="B12" s="34"/>
      <c r="D12" s="98" t="s">
        <v>23</v>
      </c>
      <c r="F12" s="13" t="s">
        <v>24</v>
      </c>
      <c r="I12" s="100" t="s">
        <v>25</v>
      </c>
      <c r="J12" s="101">
        <f>'Rekapitulace stavby'!AN8</f>
        <v>0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28</v>
      </c>
      <c r="I14" s="100" t="s">
        <v>29</v>
      </c>
      <c r="J14" s="13" t="s">
        <v>20</v>
      </c>
      <c r="L14" s="34"/>
    </row>
    <row r="15" spans="2:46" s="1" customFormat="1" ht="18" customHeight="1">
      <c r="B15" s="34"/>
      <c r="E15" s="13" t="s">
        <v>30</v>
      </c>
      <c r="I15" s="100" t="s">
        <v>31</v>
      </c>
      <c r="J15" s="13" t="s">
        <v>20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32</v>
      </c>
      <c r="I17" s="100" t="s">
        <v>29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22" t="str">
        <f>'Rekapitulace stavby'!E14</f>
        <v>Vyplň údaj</v>
      </c>
      <c r="F18" s="323"/>
      <c r="G18" s="323"/>
      <c r="H18" s="323"/>
      <c r="I18" s="100" t="s">
        <v>31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34</v>
      </c>
      <c r="I20" s="100" t="s">
        <v>29</v>
      </c>
      <c r="J20" s="13" t="s">
        <v>20</v>
      </c>
      <c r="L20" s="34"/>
    </row>
    <row r="21" spans="2:12" s="1" customFormat="1" ht="18" customHeight="1">
      <c r="B21" s="34"/>
      <c r="E21" s="13" t="s">
        <v>35</v>
      </c>
      <c r="I21" s="100" t="s">
        <v>31</v>
      </c>
      <c r="J21" s="13" t="s">
        <v>20</v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37</v>
      </c>
      <c r="I23" s="100" t="s">
        <v>29</v>
      </c>
      <c r="J23" s="13" t="s">
        <v>20</v>
      </c>
      <c r="L23" s="34"/>
    </row>
    <row r="24" spans="2:12" s="1" customFormat="1" ht="18" customHeight="1">
      <c r="B24" s="34"/>
      <c r="E24" s="13" t="s">
        <v>105</v>
      </c>
      <c r="I24" s="100" t="s">
        <v>31</v>
      </c>
      <c r="J24" s="13" t="s">
        <v>20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38</v>
      </c>
      <c r="I26" s="99"/>
      <c r="L26" s="34"/>
    </row>
    <row r="27" spans="2:12" s="6" customFormat="1" ht="22.5" customHeight="1">
      <c r="B27" s="102"/>
      <c r="E27" s="324" t="s">
        <v>106</v>
      </c>
      <c r="F27" s="324"/>
      <c r="G27" s="324"/>
      <c r="H27" s="324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40</v>
      </c>
      <c r="I30" s="99"/>
      <c r="J30" s="106">
        <f>ROUND(J86,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42</v>
      </c>
      <c r="I32" s="108" t="s">
        <v>41</v>
      </c>
      <c r="J32" s="107" t="s">
        <v>43</v>
      </c>
      <c r="L32" s="34"/>
    </row>
    <row r="33" spans="2:12" s="1" customFormat="1" ht="14.45" customHeight="1">
      <c r="B33" s="34"/>
      <c r="D33" s="98" t="s">
        <v>44</v>
      </c>
      <c r="E33" s="98" t="s">
        <v>45</v>
      </c>
      <c r="F33" s="109">
        <f>ROUND((SUM(BE86:BE186)),  2)</f>
        <v>0</v>
      </c>
      <c r="I33" s="110">
        <v>0.21</v>
      </c>
      <c r="J33" s="109">
        <f>ROUND(((SUM(BE86:BE186))*I33),  2)</f>
        <v>0</v>
      </c>
      <c r="L33" s="34"/>
    </row>
    <row r="34" spans="2:12" s="1" customFormat="1" ht="14.45" customHeight="1">
      <c r="B34" s="34"/>
      <c r="E34" s="98" t="s">
        <v>46</v>
      </c>
      <c r="F34" s="109">
        <f>ROUND((SUM(BF86:BF186)),  2)</f>
        <v>0</v>
      </c>
      <c r="I34" s="110">
        <v>0.15</v>
      </c>
      <c r="J34" s="109">
        <f>ROUND(((SUM(BF86:BF186))*I34),  2)</f>
        <v>0</v>
      </c>
      <c r="L34" s="34"/>
    </row>
    <row r="35" spans="2:12" s="1" customFormat="1" ht="14.45" hidden="1" customHeight="1">
      <c r="B35" s="34"/>
      <c r="E35" s="98" t="s">
        <v>47</v>
      </c>
      <c r="F35" s="109">
        <f>ROUND((SUM(BG86:BG186)),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48</v>
      </c>
      <c r="F36" s="109">
        <f>ROUND((SUM(BH86:BH186)),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49</v>
      </c>
      <c r="F37" s="109">
        <f>ROUND((SUM(BI86:BI186)),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50</v>
      </c>
      <c r="E39" s="113"/>
      <c r="F39" s="113"/>
      <c r="G39" s="114" t="s">
        <v>51</v>
      </c>
      <c r="H39" s="115" t="s">
        <v>52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107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5" t="str">
        <f>E7</f>
        <v>Oprava zab. zař. na trati Olomouc Nová ulice – Olomouc Řepčín</v>
      </c>
      <c r="F48" s="326"/>
      <c r="G48" s="326"/>
      <c r="H48" s="326"/>
      <c r="I48" s="99"/>
      <c r="J48" s="31"/>
      <c r="K48" s="31"/>
      <c r="L48" s="34"/>
    </row>
    <row r="49" spans="2:47" s="1" customFormat="1" ht="12" customHeight="1">
      <c r="B49" s="30"/>
      <c r="C49" s="25" t="s">
        <v>103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8" t="str">
        <f>E9</f>
        <v>PS 05 - Oprava PZS v km 3,650</v>
      </c>
      <c r="F50" s="297"/>
      <c r="G50" s="297"/>
      <c r="H50" s="297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23</v>
      </c>
      <c r="D52" s="31"/>
      <c r="E52" s="31"/>
      <c r="F52" s="23" t="str">
        <f>F12</f>
        <v>Olomouc</v>
      </c>
      <c r="G52" s="31"/>
      <c r="H52" s="31"/>
      <c r="I52" s="100" t="s">
        <v>25</v>
      </c>
      <c r="J52" s="51">
        <f>IF(J12="","",J12)</f>
        <v>0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28</v>
      </c>
      <c r="D54" s="31"/>
      <c r="E54" s="31"/>
      <c r="F54" s="23" t="str">
        <f>E15</f>
        <v>Správa železniční dopravní cesty, s.o. - OŘ Olc</v>
      </c>
      <c r="G54" s="31"/>
      <c r="H54" s="31"/>
      <c r="I54" s="100" t="s">
        <v>34</v>
      </c>
      <c r="J54" s="28" t="str">
        <f>E21</f>
        <v>SB projekt s.r.o.</v>
      </c>
      <c r="K54" s="31"/>
      <c r="L54" s="34"/>
    </row>
    <row r="55" spans="2:47" s="1" customFormat="1" ht="24.95" customHeight="1">
      <c r="B55" s="30"/>
      <c r="C55" s="25" t="s">
        <v>32</v>
      </c>
      <c r="D55" s="31"/>
      <c r="E55" s="31"/>
      <c r="F55" s="23" t="str">
        <f>IF(E18="","",E18)</f>
        <v>Vyplň údaj</v>
      </c>
      <c r="G55" s="31"/>
      <c r="H55" s="31"/>
      <c r="I55" s="100" t="s">
        <v>37</v>
      </c>
      <c r="J55" s="28" t="str">
        <f>E24</f>
        <v>Ing. Petr Szabo, SB projekt s.r.o.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108</v>
      </c>
      <c r="D57" s="126"/>
      <c r="E57" s="126"/>
      <c r="F57" s="126"/>
      <c r="G57" s="126"/>
      <c r="H57" s="126"/>
      <c r="I57" s="127"/>
      <c r="J57" s="128" t="s">
        <v>109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72</v>
      </c>
      <c r="D59" s="31"/>
      <c r="E59" s="31"/>
      <c r="F59" s="31"/>
      <c r="G59" s="31"/>
      <c r="H59" s="31"/>
      <c r="I59" s="99"/>
      <c r="J59" s="69">
        <f>J86</f>
        <v>0</v>
      </c>
      <c r="K59" s="31"/>
      <c r="L59" s="34"/>
      <c r="AU59" s="13" t="s">
        <v>110</v>
      </c>
    </row>
    <row r="60" spans="2:47" s="7" customFormat="1" ht="24.95" customHeight="1">
      <c r="B60" s="130"/>
      <c r="C60" s="131"/>
      <c r="D60" s="132" t="s">
        <v>111</v>
      </c>
      <c r="E60" s="133"/>
      <c r="F60" s="133"/>
      <c r="G60" s="133"/>
      <c r="H60" s="133"/>
      <c r="I60" s="134"/>
      <c r="J60" s="135">
        <f>J87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361</v>
      </c>
      <c r="E61" s="140"/>
      <c r="F61" s="140"/>
      <c r="G61" s="140"/>
      <c r="H61" s="140"/>
      <c r="I61" s="141"/>
      <c r="J61" s="142">
        <f>J88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362</v>
      </c>
      <c r="E62" s="140"/>
      <c r="F62" s="140"/>
      <c r="G62" s="140"/>
      <c r="H62" s="140"/>
      <c r="I62" s="141"/>
      <c r="J62" s="142">
        <f>J98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363</v>
      </c>
      <c r="E63" s="140"/>
      <c r="F63" s="140"/>
      <c r="G63" s="140"/>
      <c r="H63" s="140"/>
      <c r="I63" s="141"/>
      <c r="J63" s="142">
        <f>J113</f>
        <v>0</v>
      </c>
      <c r="K63" s="138"/>
      <c r="L63" s="143"/>
    </row>
    <row r="64" spans="2:47" s="8" customFormat="1" ht="19.899999999999999" customHeight="1">
      <c r="B64" s="137"/>
      <c r="C64" s="138"/>
      <c r="D64" s="139" t="s">
        <v>365</v>
      </c>
      <c r="E64" s="140"/>
      <c r="F64" s="140"/>
      <c r="G64" s="140"/>
      <c r="H64" s="140"/>
      <c r="I64" s="141"/>
      <c r="J64" s="142">
        <f>J128</f>
        <v>0</v>
      </c>
      <c r="K64" s="138"/>
      <c r="L64" s="143"/>
    </row>
    <row r="65" spans="2:12" s="8" customFormat="1" ht="19.899999999999999" customHeight="1">
      <c r="B65" s="137"/>
      <c r="C65" s="138"/>
      <c r="D65" s="139" t="s">
        <v>364</v>
      </c>
      <c r="E65" s="140"/>
      <c r="F65" s="140"/>
      <c r="G65" s="140"/>
      <c r="H65" s="140"/>
      <c r="I65" s="141"/>
      <c r="J65" s="142">
        <f>J139</f>
        <v>0</v>
      </c>
      <c r="K65" s="138"/>
      <c r="L65" s="143"/>
    </row>
    <row r="66" spans="2:12" s="8" customFormat="1" ht="19.899999999999999" customHeight="1">
      <c r="B66" s="137"/>
      <c r="C66" s="138"/>
      <c r="D66" s="139" t="s">
        <v>113</v>
      </c>
      <c r="E66" s="140"/>
      <c r="F66" s="140"/>
      <c r="G66" s="140"/>
      <c r="H66" s="140"/>
      <c r="I66" s="141"/>
      <c r="J66" s="142">
        <f>J168</f>
        <v>0</v>
      </c>
      <c r="K66" s="138"/>
      <c r="L66" s="143"/>
    </row>
    <row r="67" spans="2:12" s="1" customFormat="1" ht="21.75" customHeight="1">
      <c r="B67" s="30"/>
      <c r="C67" s="31"/>
      <c r="D67" s="31"/>
      <c r="E67" s="31"/>
      <c r="F67" s="31"/>
      <c r="G67" s="31"/>
      <c r="H67" s="31"/>
      <c r="I67" s="99"/>
      <c r="J67" s="31"/>
      <c r="K67" s="31"/>
      <c r="L67" s="34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121"/>
      <c r="J68" s="43"/>
      <c r="K68" s="43"/>
      <c r="L68" s="34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124"/>
      <c r="J72" s="45"/>
      <c r="K72" s="45"/>
      <c r="L72" s="34"/>
    </row>
    <row r="73" spans="2:12" s="1" customFormat="1" ht="24.95" customHeight="1">
      <c r="B73" s="30"/>
      <c r="C73" s="19" t="s">
        <v>114</v>
      </c>
      <c r="D73" s="31"/>
      <c r="E73" s="31"/>
      <c r="F73" s="31"/>
      <c r="G73" s="31"/>
      <c r="H73" s="31"/>
      <c r="I73" s="99"/>
      <c r="J73" s="31"/>
      <c r="K73" s="31"/>
      <c r="L73" s="34"/>
    </row>
    <row r="74" spans="2:12" s="1" customFormat="1" ht="6.95" customHeight="1">
      <c r="B74" s="30"/>
      <c r="C74" s="31"/>
      <c r="D74" s="31"/>
      <c r="E74" s="31"/>
      <c r="F74" s="31"/>
      <c r="G74" s="31"/>
      <c r="H74" s="31"/>
      <c r="I74" s="99"/>
      <c r="J74" s="31"/>
      <c r="K74" s="31"/>
      <c r="L74" s="34"/>
    </row>
    <row r="75" spans="2:12" s="1" customFormat="1" ht="12" customHeight="1">
      <c r="B75" s="30"/>
      <c r="C75" s="25" t="s">
        <v>16</v>
      </c>
      <c r="D75" s="31"/>
      <c r="E75" s="31"/>
      <c r="F75" s="31"/>
      <c r="G75" s="31"/>
      <c r="H75" s="31"/>
      <c r="I75" s="99"/>
      <c r="J75" s="31"/>
      <c r="K75" s="31"/>
      <c r="L75" s="34"/>
    </row>
    <row r="76" spans="2:12" s="1" customFormat="1" ht="16.5" customHeight="1">
      <c r="B76" s="30"/>
      <c r="C76" s="31"/>
      <c r="D76" s="31"/>
      <c r="E76" s="325" t="str">
        <f>E7</f>
        <v>Oprava zab. zař. na trati Olomouc Nová ulice – Olomouc Řepčín</v>
      </c>
      <c r="F76" s="326"/>
      <c r="G76" s="326"/>
      <c r="H76" s="326"/>
      <c r="I76" s="99"/>
      <c r="J76" s="31"/>
      <c r="K76" s="31"/>
      <c r="L76" s="34"/>
    </row>
    <row r="77" spans="2:12" s="1" customFormat="1" ht="12" customHeight="1">
      <c r="B77" s="30"/>
      <c r="C77" s="25" t="s">
        <v>103</v>
      </c>
      <c r="D77" s="31"/>
      <c r="E77" s="31"/>
      <c r="F77" s="31"/>
      <c r="G77" s="31"/>
      <c r="H77" s="31"/>
      <c r="I77" s="99"/>
      <c r="J77" s="31"/>
      <c r="K77" s="31"/>
      <c r="L77" s="34"/>
    </row>
    <row r="78" spans="2:12" s="1" customFormat="1" ht="16.5" customHeight="1">
      <c r="B78" s="30"/>
      <c r="C78" s="31"/>
      <c r="D78" s="31"/>
      <c r="E78" s="298" t="str">
        <f>E9</f>
        <v>PS 05 - Oprava PZS v km 3,650</v>
      </c>
      <c r="F78" s="297"/>
      <c r="G78" s="297"/>
      <c r="H78" s="297"/>
      <c r="I78" s="99"/>
      <c r="J78" s="31"/>
      <c r="K78" s="31"/>
      <c r="L78" s="34"/>
    </row>
    <row r="79" spans="2:12" s="1" customFormat="1" ht="6.95" customHeight="1">
      <c r="B79" s="30"/>
      <c r="C79" s="31"/>
      <c r="D79" s="31"/>
      <c r="E79" s="31"/>
      <c r="F79" s="31"/>
      <c r="G79" s="31"/>
      <c r="H79" s="31"/>
      <c r="I79" s="99"/>
      <c r="J79" s="31"/>
      <c r="K79" s="31"/>
      <c r="L79" s="34"/>
    </row>
    <row r="80" spans="2:12" s="1" customFormat="1" ht="12" customHeight="1">
      <c r="B80" s="30"/>
      <c r="C80" s="25" t="s">
        <v>23</v>
      </c>
      <c r="D80" s="31"/>
      <c r="E80" s="31"/>
      <c r="F80" s="23" t="str">
        <f>F12</f>
        <v>Olomouc</v>
      </c>
      <c r="G80" s="31"/>
      <c r="H80" s="31"/>
      <c r="I80" s="100" t="s">
        <v>25</v>
      </c>
      <c r="J80" s="51">
        <f>IF(J12="","",J12)</f>
        <v>0</v>
      </c>
      <c r="K80" s="31"/>
      <c r="L80" s="34"/>
    </row>
    <row r="81" spans="2:65" s="1" customFormat="1" ht="6.95" customHeight="1">
      <c r="B81" s="30"/>
      <c r="C81" s="31"/>
      <c r="D81" s="31"/>
      <c r="E81" s="31"/>
      <c r="F81" s="31"/>
      <c r="G81" s="31"/>
      <c r="H81" s="31"/>
      <c r="I81" s="99"/>
      <c r="J81" s="31"/>
      <c r="K81" s="31"/>
      <c r="L81" s="34"/>
    </row>
    <row r="82" spans="2:65" s="1" customFormat="1" ht="13.7" customHeight="1">
      <c r="B82" s="30"/>
      <c r="C82" s="25" t="s">
        <v>28</v>
      </c>
      <c r="D82" s="31"/>
      <c r="E82" s="31"/>
      <c r="F82" s="23" t="str">
        <f>E15</f>
        <v>Správa železniční dopravní cesty, s.o. - OŘ Olc</v>
      </c>
      <c r="G82" s="31"/>
      <c r="H82" s="31"/>
      <c r="I82" s="100" t="s">
        <v>34</v>
      </c>
      <c r="J82" s="28" t="str">
        <f>E21</f>
        <v>SB projekt s.r.o.</v>
      </c>
      <c r="K82" s="31"/>
      <c r="L82" s="34"/>
    </row>
    <row r="83" spans="2:65" s="1" customFormat="1" ht="24.95" customHeight="1">
      <c r="B83" s="30"/>
      <c r="C83" s="25" t="s">
        <v>32</v>
      </c>
      <c r="D83" s="31"/>
      <c r="E83" s="31"/>
      <c r="F83" s="23" t="str">
        <f>IF(E18="","",E18)</f>
        <v>Vyplň údaj</v>
      </c>
      <c r="G83" s="31"/>
      <c r="H83" s="31"/>
      <c r="I83" s="100" t="s">
        <v>37</v>
      </c>
      <c r="J83" s="28" t="str">
        <f>E24</f>
        <v>Ing. Petr Szabo, SB projekt s.r.o.</v>
      </c>
      <c r="K83" s="31"/>
      <c r="L83" s="34"/>
    </row>
    <row r="84" spans="2:65" s="1" customFormat="1" ht="10.35" customHeight="1">
      <c r="B84" s="30"/>
      <c r="C84" s="31"/>
      <c r="D84" s="31"/>
      <c r="E84" s="31"/>
      <c r="F84" s="31"/>
      <c r="G84" s="31"/>
      <c r="H84" s="31"/>
      <c r="I84" s="99"/>
      <c r="J84" s="31"/>
      <c r="K84" s="31"/>
      <c r="L84" s="34"/>
    </row>
    <row r="85" spans="2:65" s="9" customFormat="1" ht="29.25" customHeight="1">
      <c r="B85" s="144"/>
      <c r="C85" s="145" t="s">
        <v>115</v>
      </c>
      <c r="D85" s="146" t="s">
        <v>59</v>
      </c>
      <c r="E85" s="146" t="s">
        <v>55</v>
      </c>
      <c r="F85" s="146" t="s">
        <v>56</v>
      </c>
      <c r="G85" s="146" t="s">
        <v>116</v>
      </c>
      <c r="H85" s="146" t="s">
        <v>117</v>
      </c>
      <c r="I85" s="147" t="s">
        <v>118</v>
      </c>
      <c r="J85" s="146" t="s">
        <v>109</v>
      </c>
      <c r="K85" s="148" t="s">
        <v>119</v>
      </c>
      <c r="L85" s="149"/>
      <c r="M85" s="60" t="s">
        <v>20</v>
      </c>
      <c r="N85" s="61" t="s">
        <v>44</v>
      </c>
      <c r="O85" s="61" t="s">
        <v>120</v>
      </c>
      <c r="P85" s="61" t="s">
        <v>121</v>
      </c>
      <c r="Q85" s="61" t="s">
        <v>122</v>
      </c>
      <c r="R85" s="61" t="s">
        <v>123</v>
      </c>
      <c r="S85" s="61" t="s">
        <v>124</v>
      </c>
      <c r="T85" s="62" t="s">
        <v>125</v>
      </c>
    </row>
    <row r="86" spans="2:65" s="1" customFormat="1" ht="22.9" customHeight="1">
      <c r="B86" s="30"/>
      <c r="C86" s="67" t="s">
        <v>126</v>
      </c>
      <c r="D86" s="31"/>
      <c r="E86" s="31"/>
      <c r="F86" s="31"/>
      <c r="G86" s="31"/>
      <c r="H86" s="31"/>
      <c r="I86" s="99"/>
      <c r="J86" s="150">
        <f>BK86</f>
        <v>0</v>
      </c>
      <c r="K86" s="31"/>
      <c r="L86" s="34"/>
      <c r="M86" s="63"/>
      <c r="N86" s="64"/>
      <c r="O86" s="64"/>
      <c r="P86" s="151">
        <f>P87</f>
        <v>0</v>
      </c>
      <c r="Q86" s="64"/>
      <c r="R86" s="151">
        <f>R87</f>
        <v>0</v>
      </c>
      <c r="S86" s="64"/>
      <c r="T86" s="152">
        <f>T87</f>
        <v>0</v>
      </c>
      <c r="AT86" s="13" t="s">
        <v>73</v>
      </c>
      <c r="AU86" s="13" t="s">
        <v>110</v>
      </c>
      <c r="BK86" s="153">
        <f>BK87</f>
        <v>0</v>
      </c>
    </row>
    <row r="87" spans="2:65" s="10" customFormat="1" ht="25.9" customHeight="1">
      <c r="B87" s="154"/>
      <c r="C87" s="155"/>
      <c r="D87" s="156" t="s">
        <v>73</v>
      </c>
      <c r="E87" s="157" t="s">
        <v>127</v>
      </c>
      <c r="F87" s="157" t="s">
        <v>128</v>
      </c>
      <c r="G87" s="155"/>
      <c r="H87" s="155"/>
      <c r="I87" s="158"/>
      <c r="J87" s="159">
        <f>BK87</f>
        <v>0</v>
      </c>
      <c r="K87" s="155"/>
      <c r="L87" s="160"/>
      <c r="M87" s="161"/>
      <c r="N87" s="162"/>
      <c r="O87" s="162"/>
      <c r="P87" s="163">
        <f>P88+P98+P113+P128+P139+P168</f>
        <v>0</v>
      </c>
      <c r="Q87" s="162"/>
      <c r="R87" s="163">
        <f>R88+R98+R113+R128+R139+R168</f>
        <v>0</v>
      </c>
      <c r="S87" s="162"/>
      <c r="T87" s="164">
        <f>T88+T98+T113+T128+T139+T168</f>
        <v>0</v>
      </c>
      <c r="AR87" s="165" t="s">
        <v>22</v>
      </c>
      <c r="AT87" s="166" t="s">
        <v>73</v>
      </c>
      <c r="AU87" s="166" t="s">
        <v>74</v>
      </c>
      <c r="AY87" s="165" t="s">
        <v>129</v>
      </c>
      <c r="BK87" s="167">
        <f>BK88+BK98+BK113+BK128+BK139+BK168</f>
        <v>0</v>
      </c>
    </row>
    <row r="88" spans="2:65" s="10" customFormat="1" ht="22.9" customHeight="1">
      <c r="B88" s="154"/>
      <c r="C88" s="155"/>
      <c r="D88" s="156" t="s">
        <v>73</v>
      </c>
      <c r="E88" s="168" t="s">
        <v>22</v>
      </c>
      <c r="F88" s="168" t="s">
        <v>366</v>
      </c>
      <c r="G88" s="155"/>
      <c r="H88" s="155"/>
      <c r="I88" s="158"/>
      <c r="J88" s="169">
        <f>BK88</f>
        <v>0</v>
      </c>
      <c r="K88" s="155"/>
      <c r="L88" s="160"/>
      <c r="M88" s="161"/>
      <c r="N88" s="162"/>
      <c r="O88" s="162"/>
      <c r="P88" s="163">
        <f>SUM(P89:P97)</f>
        <v>0</v>
      </c>
      <c r="Q88" s="162"/>
      <c r="R88" s="163">
        <f>SUM(R89:R97)</f>
        <v>0</v>
      </c>
      <c r="S88" s="162"/>
      <c r="T88" s="164">
        <f>SUM(T89:T97)</f>
        <v>0</v>
      </c>
      <c r="AR88" s="165" t="s">
        <v>22</v>
      </c>
      <c r="AT88" s="166" t="s">
        <v>73</v>
      </c>
      <c r="AU88" s="166" t="s">
        <v>22</v>
      </c>
      <c r="AY88" s="165" t="s">
        <v>129</v>
      </c>
      <c r="BK88" s="167">
        <f>SUM(BK89:BK97)</f>
        <v>0</v>
      </c>
    </row>
    <row r="89" spans="2:65" s="1" customFormat="1" ht="22.5" customHeight="1">
      <c r="B89" s="30"/>
      <c r="C89" s="170" t="s">
        <v>22</v>
      </c>
      <c r="D89" s="170" t="s">
        <v>132</v>
      </c>
      <c r="E89" s="171" t="s">
        <v>367</v>
      </c>
      <c r="F89" s="172" t="s">
        <v>368</v>
      </c>
      <c r="G89" s="173" t="s">
        <v>369</v>
      </c>
      <c r="H89" s="174">
        <v>110</v>
      </c>
      <c r="I89" s="175"/>
      <c r="J89" s="176">
        <f>ROUND(I89*H89,2)</f>
        <v>0</v>
      </c>
      <c r="K89" s="172" t="s">
        <v>136</v>
      </c>
      <c r="L89" s="34"/>
      <c r="M89" s="177" t="s">
        <v>20</v>
      </c>
      <c r="N89" s="178" t="s">
        <v>45</v>
      </c>
      <c r="O89" s="56"/>
      <c r="P89" s="179">
        <f>O89*H89</f>
        <v>0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AR89" s="13" t="s">
        <v>22</v>
      </c>
      <c r="AT89" s="13" t="s">
        <v>132</v>
      </c>
      <c r="AU89" s="13" t="s">
        <v>83</v>
      </c>
      <c r="AY89" s="13" t="s">
        <v>129</v>
      </c>
      <c r="BE89" s="181">
        <f>IF(N89="základní",J89,0)</f>
        <v>0</v>
      </c>
      <c r="BF89" s="181">
        <f>IF(N89="snížená",J89,0)</f>
        <v>0</v>
      </c>
      <c r="BG89" s="181">
        <f>IF(N89="zákl. přenesená",J89,0)</f>
        <v>0</v>
      </c>
      <c r="BH89" s="181">
        <f>IF(N89="sníž. přenesená",J89,0)</f>
        <v>0</v>
      </c>
      <c r="BI89" s="181">
        <f>IF(N89="nulová",J89,0)</f>
        <v>0</v>
      </c>
      <c r="BJ89" s="13" t="s">
        <v>22</v>
      </c>
      <c r="BK89" s="181">
        <f>ROUND(I89*H89,2)</f>
        <v>0</v>
      </c>
      <c r="BL89" s="13" t="s">
        <v>22</v>
      </c>
      <c r="BM89" s="13" t="s">
        <v>788</v>
      </c>
    </row>
    <row r="90" spans="2:65" s="1" customFormat="1" ht="19.5">
      <c r="B90" s="30"/>
      <c r="C90" s="31"/>
      <c r="D90" s="197" t="s">
        <v>371</v>
      </c>
      <c r="E90" s="31"/>
      <c r="F90" s="198" t="s">
        <v>372</v>
      </c>
      <c r="G90" s="31"/>
      <c r="H90" s="31"/>
      <c r="I90" s="99"/>
      <c r="J90" s="31"/>
      <c r="K90" s="31"/>
      <c r="L90" s="34"/>
      <c r="M90" s="199"/>
      <c r="N90" s="56"/>
      <c r="O90" s="56"/>
      <c r="P90" s="56"/>
      <c r="Q90" s="56"/>
      <c r="R90" s="56"/>
      <c r="S90" s="56"/>
      <c r="T90" s="57"/>
      <c r="AT90" s="13" t="s">
        <v>371</v>
      </c>
      <c r="AU90" s="13" t="s">
        <v>83</v>
      </c>
    </row>
    <row r="91" spans="2:65" s="1" customFormat="1" ht="22.5" customHeight="1">
      <c r="B91" s="30"/>
      <c r="C91" s="170" t="s">
        <v>83</v>
      </c>
      <c r="D91" s="170" t="s">
        <v>132</v>
      </c>
      <c r="E91" s="171" t="s">
        <v>373</v>
      </c>
      <c r="F91" s="172" t="s">
        <v>374</v>
      </c>
      <c r="G91" s="173" t="s">
        <v>375</v>
      </c>
      <c r="H91" s="174">
        <v>500</v>
      </c>
      <c r="I91" s="175"/>
      <c r="J91" s="176">
        <f>ROUND(I91*H91,2)</f>
        <v>0</v>
      </c>
      <c r="K91" s="172" t="s">
        <v>136</v>
      </c>
      <c r="L91" s="34"/>
      <c r="M91" s="177" t="s">
        <v>20</v>
      </c>
      <c r="N91" s="178" t="s">
        <v>45</v>
      </c>
      <c r="O91" s="56"/>
      <c r="P91" s="179">
        <f>O91*H91</f>
        <v>0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AR91" s="13" t="s">
        <v>22</v>
      </c>
      <c r="AT91" s="13" t="s">
        <v>132</v>
      </c>
      <c r="AU91" s="13" t="s">
        <v>83</v>
      </c>
      <c r="AY91" s="13" t="s">
        <v>129</v>
      </c>
      <c r="BE91" s="181">
        <f>IF(N91="základní",J91,0)</f>
        <v>0</v>
      </c>
      <c r="BF91" s="181">
        <f>IF(N91="snížená",J91,0)</f>
        <v>0</v>
      </c>
      <c r="BG91" s="181">
        <f>IF(N91="zákl. přenesená",J91,0)</f>
        <v>0</v>
      </c>
      <c r="BH91" s="181">
        <f>IF(N91="sníž. přenesená",J91,0)</f>
        <v>0</v>
      </c>
      <c r="BI91" s="181">
        <f>IF(N91="nulová",J91,0)</f>
        <v>0</v>
      </c>
      <c r="BJ91" s="13" t="s">
        <v>22</v>
      </c>
      <c r="BK91" s="181">
        <f>ROUND(I91*H91,2)</f>
        <v>0</v>
      </c>
      <c r="BL91" s="13" t="s">
        <v>22</v>
      </c>
      <c r="BM91" s="13" t="s">
        <v>789</v>
      </c>
    </row>
    <row r="92" spans="2:65" s="1" customFormat="1" ht="19.5">
      <c r="B92" s="30"/>
      <c r="C92" s="31"/>
      <c r="D92" s="197" t="s">
        <v>371</v>
      </c>
      <c r="E92" s="31"/>
      <c r="F92" s="198" t="s">
        <v>377</v>
      </c>
      <c r="G92" s="31"/>
      <c r="H92" s="31"/>
      <c r="I92" s="99"/>
      <c r="J92" s="31"/>
      <c r="K92" s="31"/>
      <c r="L92" s="34"/>
      <c r="M92" s="199"/>
      <c r="N92" s="56"/>
      <c r="O92" s="56"/>
      <c r="P92" s="56"/>
      <c r="Q92" s="56"/>
      <c r="R92" s="56"/>
      <c r="S92" s="56"/>
      <c r="T92" s="57"/>
      <c r="AT92" s="13" t="s">
        <v>371</v>
      </c>
      <c r="AU92" s="13" t="s">
        <v>83</v>
      </c>
    </row>
    <row r="93" spans="2:65" s="1" customFormat="1" ht="22.5" customHeight="1">
      <c r="B93" s="30"/>
      <c r="C93" s="170" t="s">
        <v>130</v>
      </c>
      <c r="D93" s="170" t="s">
        <v>132</v>
      </c>
      <c r="E93" s="171" t="s">
        <v>384</v>
      </c>
      <c r="F93" s="172" t="s">
        <v>385</v>
      </c>
      <c r="G93" s="173" t="s">
        <v>135</v>
      </c>
      <c r="H93" s="174">
        <v>80</v>
      </c>
      <c r="I93" s="175"/>
      <c r="J93" s="176">
        <f>ROUND(I93*H93,2)</f>
        <v>0</v>
      </c>
      <c r="K93" s="172" t="s">
        <v>136</v>
      </c>
      <c r="L93" s="34"/>
      <c r="M93" s="177" t="s">
        <v>20</v>
      </c>
      <c r="N93" s="178" t="s">
        <v>45</v>
      </c>
      <c r="O93" s="56"/>
      <c r="P93" s="179">
        <f>O93*H93</f>
        <v>0</v>
      </c>
      <c r="Q93" s="179">
        <v>0</v>
      </c>
      <c r="R93" s="179">
        <f>Q93*H93</f>
        <v>0</v>
      </c>
      <c r="S93" s="179">
        <v>0</v>
      </c>
      <c r="T93" s="180">
        <f>S93*H93</f>
        <v>0</v>
      </c>
      <c r="AR93" s="13" t="s">
        <v>386</v>
      </c>
      <c r="AT93" s="13" t="s">
        <v>132</v>
      </c>
      <c r="AU93" s="13" t="s">
        <v>83</v>
      </c>
      <c r="AY93" s="13" t="s">
        <v>129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13" t="s">
        <v>22</v>
      </c>
      <c r="BK93" s="181">
        <f>ROUND(I93*H93,2)</f>
        <v>0</v>
      </c>
      <c r="BL93" s="13" t="s">
        <v>386</v>
      </c>
      <c r="BM93" s="13" t="s">
        <v>790</v>
      </c>
    </row>
    <row r="94" spans="2:65" s="1" customFormat="1" ht="16.5" customHeight="1">
      <c r="B94" s="30"/>
      <c r="C94" s="170" t="s">
        <v>146</v>
      </c>
      <c r="D94" s="170" t="s">
        <v>132</v>
      </c>
      <c r="E94" s="171" t="s">
        <v>391</v>
      </c>
      <c r="F94" s="172" t="s">
        <v>392</v>
      </c>
      <c r="G94" s="173" t="s">
        <v>144</v>
      </c>
      <c r="H94" s="174">
        <v>20</v>
      </c>
      <c r="I94" s="175"/>
      <c r="J94" s="176">
        <f>ROUND(I94*H94,2)</f>
        <v>0</v>
      </c>
      <c r="K94" s="172" t="s">
        <v>136</v>
      </c>
      <c r="L94" s="34"/>
      <c r="M94" s="177" t="s">
        <v>20</v>
      </c>
      <c r="N94" s="178" t="s">
        <v>45</v>
      </c>
      <c r="O94" s="56"/>
      <c r="P94" s="179">
        <f>O94*H94</f>
        <v>0</v>
      </c>
      <c r="Q94" s="179">
        <v>0</v>
      </c>
      <c r="R94" s="179">
        <f>Q94*H94</f>
        <v>0</v>
      </c>
      <c r="S94" s="179">
        <v>0</v>
      </c>
      <c r="T94" s="180">
        <f>S94*H94</f>
        <v>0</v>
      </c>
      <c r="AR94" s="13" t="s">
        <v>22</v>
      </c>
      <c r="AT94" s="13" t="s">
        <v>132</v>
      </c>
      <c r="AU94" s="13" t="s">
        <v>83</v>
      </c>
      <c r="AY94" s="13" t="s">
        <v>129</v>
      </c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3" t="s">
        <v>22</v>
      </c>
      <c r="BK94" s="181">
        <f>ROUND(I94*H94,2)</f>
        <v>0</v>
      </c>
      <c r="BL94" s="13" t="s">
        <v>22</v>
      </c>
      <c r="BM94" s="13" t="s">
        <v>791</v>
      </c>
    </row>
    <row r="95" spans="2:65" s="1" customFormat="1" ht="16.5" customHeight="1">
      <c r="B95" s="30"/>
      <c r="C95" s="170" t="s">
        <v>151</v>
      </c>
      <c r="D95" s="170" t="s">
        <v>132</v>
      </c>
      <c r="E95" s="171" t="s">
        <v>378</v>
      </c>
      <c r="F95" s="172" t="s">
        <v>379</v>
      </c>
      <c r="G95" s="173" t="s">
        <v>144</v>
      </c>
      <c r="H95" s="174">
        <v>300</v>
      </c>
      <c r="I95" s="175"/>
      <c r="J95" s="176">
        <f>ROUND(I95*H95,2)</f>
        <v>0</v>
      </c>
      <c r="K95" s="172" t="s">
        <v>136</v>
      </c>
      <c r="L95" s="34"/>
      <c r="M95" s="177" t="s">
        <v>20</v>
      </c>
      <c r="N95" s="178" t="s">
        <v>45</v>
      </c>
      <c r="O95" s="56"/>
      <c r="P95" s="179">
        <f>O95*H95</f>
        <v>0</v>
      </c>
      <c r="Q95" s="179">
        <v>0</v>
      </c>
      <c r="R95" s="179">
        <f>Q95*H95</f>
        <v>0</v>
      </c>
      <c r="S95" s="179">
        <v>0</v>
      </c>
      <c r="T95" s="180">
        <f>S95*H95</f>
        <v>0</v>
      </c>
      <c r="AR95" s="13" t="s">
        <v>22</v>
      </c>
      <c r="AT95" s="13" t="s">
        <v>132</v>
      </c>
      <c r="AU95" s="13" t="s">
        <v>83</v>
      </c>
      <c r="AY95" s="13" t="s">
        <v>129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3" t="s">
        <v>22</v>
      </c>
      <c r="BK95" s="181">
        <f>ROUND(I95*H95,2)</f>
        <v>0</v>
      </c>
      <c r="BL95" s="13" t="s">
        <v>22</v>
      </c>
      <c r="BM95" s="13" t="s">
        <v>792</v>
      </c>
    </row>
    <row r="96" spans="2:65" s="1" customFormat="1" ht="16.5" customHeight="1">
      <c r="B96" s="30"/>
      <c r="C96" s="182" t="s">
        <v>155</v>
      </c>
      <c r="D96" s="182" t="s">
        <v>138</v>
      </c>
      <c r="E96" s="183" t="s">
        <v>381</v>
      </c>
      <c r="F96" s="184" t="s">
        <v>382</v>
      </c>
      <c r="G96" s="185" t="s">
        <v>144</v>
      </c>
      <c r="H96" s="186">
        <v>300</v>
      </c>
      <c r="I96" s="187"/>
      <c r="J96" s="188">
        <f>ROUND(I96*H96,2)</f>
        <v>0</v>
      </c>
      <c r="K96" s="184" t="s">
        <v>136</v>
      </c>
      <c r="L96" s="189"/>
      <c r="M96" s="190" t="s">
        <v>20</v>
      </c>
      <c r="N96" s="191" t="s">
        <v>45</v>
      </c>
      <c r="O96" s="56"/>
      <c r="P96" s="179">
        <f>O96*H96</f>
        <v>0</v>
      </c>
      <c r="Q96" s="179">
        <v>0</v>
      </c>
      <c r="R96" s="179">
        <f>Q96*H96</f>
        <v>0</v>
      </c>
      <c r="S96" s="179">
        <v>0</v>
      </c>
      <c r="T96" s="180">
        <f>S96*H96</f>
        <v>0</v>
      </c>
      <c r="AR96" s="13" t="s">
        <v>83</v>
      </c>
      <c r="AT96" s="13" t="s">
        <v>138</v>
      </c>
      <c r="AU96" s="13" t="s">
        <v>83</v>
      </c>
      <c r="AY96" s="13" t="s">
        <v>129</v>
      </c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13" t="s">
        <v>22</v>
      </c>
      <c r="BK96" s="181">
        <f>ROUND(I96*H96,2)</f>
        <v>0</v>
      </c>
      <c r="BL96" s="13" t="s">
        <v>22</v>
      </c>
      <c r="BM96" s="13" t="s">
        <v>793</v>
      </c>
    </row>
    <row r="97" spans="2:65" s="1" customFormat="1" ht="16.5" customHeight="1">
      <c r="B97" s="30"/>
      <c r="C97" s="170" t="s">
        <v>159</v>
      </c>
      <c r="D97" s="170" t="s">
        <v>132</v>
      </c>
      <c r="E97" s="171" t="s">
        <v>388</v>
      </c>
      <c r="F97" s="172" t="s">
        <v>389</v>
      </c>
      <c r="G97" s="173" t="s">
        <v>135</v>
      </c>
      <c r="H97" s="174">
        <v>20</v>
      </c>
      <c r="I97" s="175"/>
      <c r="J97" s="176">
        <f>ROUND(I97*H97,2)</f>
        <v>0</v>
      </c>
      <c r="K97" s="172" t="s">
        <v>136</v>
      </c>
      <c r="L97" s="34"/>
      <c r="M97" s="177" t="s">
        <v>20</v>
      </c>
      <c r="N97" s="178" t="s">
        <v>45</v>
      </c>
      <c r="O97" s="56"/>
      <c r="P97" s="179">
        <f>O97*H97</f>
        <v>0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AR97" s="13" t="s">
        <v>22</v>
      </c>
      <c r="AT97" s="13" t="s">
        <v>132</v>
      </c>
      <c r="AU97" s="13" t="s">
        <v>83</v>
      </c>
      <c r="AY97" s="13" t="s">
        <v>129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3" t="s">
        <v>22</v>
      </c>
      <c r="BK97" s="181">
        <f>ROUND(I97*H97,2)</f>
        <v>0</v>
      </c>
      <c r="BL97" s="13" t="s">
        <v>22</v>
      </c>
      <c r="BM97" s="13" t="s">
        <v>794</v>
      </c>
    </row>
    <row r="98" spans="2:65" s="10" customFormat="1" ht="22.9" customHeight="1">
      <c r="B98" s="154"/>
      <c r="C98" s="155"/>
      <c r="D98" s="156" t="s">
        <v>73</v>
      </c>
      <c r="E98" s="168" t="s">
        <v>83</v>
      </c>
      <c r="F98" s="168" t="s">
        <v>394</v>
      </c>
      <c r="G98" s="155"/>
      <c r="H98" s="155"/>
      <c r="I98" s="158"/>
      <c r="J98" s="169">
        <f>BK98</f>
        <v>0</v>
      </c>
      <c r="K98" s="155"/>
      <c r="L98" s="160"/>
      <c r="M98" s="161"/>
      <c r="N98" s="162"/>
      <c r="O98" s="162"/>
      <c r="P98" s="163">
        <f>SUM(P99:P112)</f>
        <v>0</v>
      </c>
      <c r="Q98" s="162"/>
      <c r="R98" s="163">
        <f>SUM(R99:R112)</f>
        <v>0</v>
      </c>
      <c r="S98" s="162"/>
      <c r="T98" s="164">
        <f>SUM(T99:T112)</f>
        <v>0</v>
      </c>
      <c r="AR98" s="165" t="s">
        <v>22</v>
      </c>
      <c r="AT98" s="166" t="s">
        <v>73</v>
      </c>
      <c r="AU98" s="166" t="s">
        <v>22</v>
      </c>
      <c r="AY98" s="165" t="s">
        <v>129</v>
      </c>
      <c r="BK98" s="167">
        <f>SUM(BK99:BK112)</f>
        <v>0</v>
      </c>
    </row>
    <row r="99" spans="2:65" s="1" customFormat="1" ht="33.75" customHeight="1">
      <c r="B99" s="30"/>
      <c r="C99" s="170" t="s">
        <v>163</v>
      </c>
      <c r="D99" s="170" t="s">
        <v>132</v>
      </c>
      <c r="E99" s="171" t="s">
        <v>395</v>
      </c>
      <c r="F99" s="172" t="s">
        <v>396</v>
      </c>
      <c r="G99" s="173" t="s">
        <v>144</v>
      </c>
      <c r="H99" s="174">
        <v>50</v>
      </c>
      <c r="I99" s="175"/>
      <c r="J99" s="176">
        <f t="shared" ref="J99:J112" si="0">ROUND(I99*H99,2)</f>
        <v>0</v>
      </c>
      <c r="K99" s="172" t="s">
        <v>136</v>
      </c>
      <c r="L99" s="34"/>
      <c r="M99" s="177" t="s">
        <v>20</v>
      </c>
      <c r="N99" s="178" t="s">
        <v>45</v>
      </c>
      <c r="O99" s="56"/>
      <c r="P99" s="179">
        <f t="shared" ref="P99:P112" si="1">O99*H99</f>
        <v>0</v>
      </c>
      <c r="Q99" s="179">
        <v>0</v>
      </c>
      <c r="R99" s="179">
        <f t="shared" ref="R99:R112" si="2">Q99*H99</f>
        <v>0</v>
      </c>
      <c r="S99" s="179">
        <v>0</v>
      </c>
      <c r="T99" s="180">
        <f t="shared" ref="T99:T112" si="3">S99*H99</f>
        <v>0</v>
      </c>
      <c r="AR99" s="13" t="s">
        <v>386</v>
      </c>
      <c r="AT99" s="13" t="s">
        <v>132</v>
      </c>
      <c r="AU99" s="13" t="s">
        <v>83</v>
      </c>
      <c r="AY99" s="13" t="s">
        <v>129</v>
      </c>
      <c r="BE99" s="181">
        <f t="shared" ref="BE99:BE112" si="4">IF(N99="základní",J99,0)</f>
        <v>0</v>
      </c>
      <c r="BF99" s="181">
        <f t="shared" ref="BF99:BF112" si="5">IF(N99="snížená",J99,0)</f>
        <v>0</v>
      </c>
      <c r="BG99" s="181">
        <f t="shared" ref="BG99:BG112" si="6">IF(N99="zákl. přenesená",J99,0)</f>
        <v>0</v>
      </c>
      <c r="BH99" s="181">
        <f t="shared" ref="BH99:BH112" si="7">IF(N99="sníž. přenesená",J99,0)</f>
        <v>0</v>
      </c>
      <c r="BI99" s="181">
        <f t="shared" ref="BI99:BI112" si="8">IF(N99="nulová",J99,0)</f>
        <v>0</v>
      </c>
      <c r="BJ99" s="13" t="s">
        <v>22</v>
      </c>
      <c r="BK99" s="181">
        <f t="shared" ref="BK99:BK112" si="9">ROUND(I99*H99,2)</f>
        <v>0</v>
      </c>
      <c r="BL99" s="13" t="s">
        <v>386</v>
      </c>
      <c r="BM99" s="13" t="s">
        <v>795</v>
      </c>
    </row>
    <row r="100" spans="2:65" s="1" customFormat="1" ht="16.5" customHeight="1">
      <c r="B100" s="30"/>
      <c r="C100" s="182" t="s">
        <v>167</v>
      </c>
      <c r="D100" s="182" t="s">
        <v>138</v>
      </c>
      <c r="E100" s="183" t="s">
        <v>398</v>
      </c>
      <c r="F100" s="184" t="s">
        <v>399</v>
      </c>
      <c r="G100" s="185" t="s">
        <v>144</v>
      </c>
      <c r="H100" s="186">
        <v>50</v>
      </c>
      <c r="I100" s="187"/>
      <c r="J100" s="188">
        <f t="shared" si="0"/>
        <v>0</v>
      </c>
      <c r="K100" s="184" t="s">
        <v>136</v>
      </c>
      <c r="L100" s="189"/>
      <c r="M100" s="190" t="s">
        <v>20</v>
      </c>
      <c r="N100" s="191" t="s">
        <v>45</v>
      </c>
      <c r="O100" s="56"/>
      <c r="P100" s="179">
        <f t="shared" si="1"/>
        <v>0</v>
      </c>
      <c r="Q100" s="179">
        <v>0</v>
      </c>
      <c r="R100" s="179">
        <f t="shared" si="2"/>
        <v>0</v>
      </c>
      <c r="S100" s="179">
        <v>0</v>
      </c>
      <c r="T100" s="180">
        <f t="shared" si="3"/>
        <v>0</v>
      </c>
      <c r="AR100" s="13" t="s">
        <v>163</v>
      </c>
      <c r="AT100" s="13" t="s">
        <v>138</v>
      </c>
      <c r="AU100" s="13" t="s">
        <v>83</v>
      </c>
      <c r="AY100" s="13" t="s">
        <v>129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13" t="s">
        <v>22</v>
      </c>
      <c r="BK100" s="181">
        <f t="shared" si="9"/>
        <v>0</v>
      </c>
      <c r="BL100" s="13" t="s">
        <v>146</v>
      </c>
      <c r="BM100" s="13" t="s">
        <v>796</v>
      </c>
    </row>
    <row r="101" spans="2:65" s="1" customFormat="1" ht="16.5" customHeight="1">
      <c r="B101" s="30"/>
      <c r="C101" s="170" t="s">
        <v>26</v>
      </c>
      <c r="D101" s="170" t="s">
        <v>132</v>
      </c>
      <c r="E101" s="171" t="s">
        <v>401</v>
      </c>
      <c r="F101" s="172" t="s">
        <v>402</v>
      </c>
      <c r="G101" s="173" t="s">
        <v>135</v>
      </c>
      <c r="H101" s="174">
        <v>1</v>
      </c>
      <c r="I101" s="175"/>
      <c r="J101" s="176">
        <f t="shared" si="0"/>
        <v>0</v>
      </c>
      <c r="K101" s="172" t="s">
        <v>136</v>
      </c>
      <c r="L101" s="34"/>
      <c r="M101" s="177" t="s">
        <v>20</v>
      </c>
      <c r="N101" s="178" t="s">
        <v>45</v>
      </c>
      <c r="O101" s="56"/>
      <c r="P101" s="179">
        <f t="shared" si="1"/>
        <v>0</v>
      </c>
      <c r="Q101" s="179">
        <v>0</v>
      </c>
      <c r="R101" s="179">
        <f t="shared" si="2"/>
        <v>0</v>
      </c>
      <c r="S101" s="179">
        <v>0</v>
      </c>
      <c r="T101" s="180">
        <f t="shared" si="3"/>
        <v>0</v>
      </c>
      <c r="AR101" s="13" t="s">
        <v>386</v>
      </c>
      <c r="AT101" s="13" t="s">
        <v>132</v>
      </c>
      <c r="AU101" s="13" t="s">
        <v>83</v>
      </c>
      <c r="AY101" s="13" t="s">
        <v>129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13" t="s">
        <v>22</v>
      </c>
      <c r="BK101" s="181">
        <f t="shared" si="9"/>
        <v>0</v>
      </c>
      <c r="BL101" s="13" t="s">
        <v>386</v>
      </c>
      <c r="BM101" s="13" t="s">
        <v>797</v>
      </c>
    </row>
    <row r="102" spans="2:65" s="1" customFormat="1" ht="16.5" customHeight="1">
      <c r="B102" s="30"/>
      <c r="C102" s="182" t="s">
        <v>174</v>
      </c>
      <c r="D102" s="182" t="s">
        <v>138</v>
      </c>
      <c r="E102" s="183" t="s">
        <v>404</v>
      </c>
      <c r="F102" s="184" t="s">
        <v>405</v>
      </c>
      <c r="G102" s="185" t="s">
        <v>135</v>
      </c>
      <c r="H102" s="186">
        <v>1</v>
      </c>
      <c r="I102" s="187"/>
      <c r="J102" s="188">
        <f t="shared" si="0"/>
        <v>0</v>
      </c>
      <c r="K102" s="184" t="s">
        <v>136</v>
      </c>
      <c r="L102" s="189"/>
      <c r="M102" s="190" t="s">
        <v>20</v>
      </c>
      <c r="N102" s="191" t="s">
        <v>45</v>
      </c>
      <c r="O102" s="56"/>
      <c r="P102" s="179">
        <f t="shared" si="1"/>
        <v>0</v>
      </c>
      <c r="Q102" s="179">
        <v>0</v>
      </c>
      <c r="R102" s="179">
        <f t="shared" si="2"/>
        <v>0</v>
      </c>
      <c r="S102" s="179">
        <v>0</v>
      </c>
      <c r="T102" s="180">
        <f t="shared" si="3"/>
        <v>0</v>
      </c>
      <c r="AR102" s="13" t="s">
        <v>386</v>
      </c>
      <c r="AT102" s="13" t="s">
        <v>138</v>
      </c>
      <c r="AU102" s="13" t="s">
        <v>83</v>
      </c>
      <c r="AY102" s="13" t="s">
        <v>129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13" t="s">
        <v>22</v>
      </c>
      <c r="BK102" s="181">
        <f t="shared" si="9"/>
        <v>0</v>
      </c>
      <c r="BL102" s="13" t="s">
        <v>386</v>
      </c>
      <c r="BM102" s="13" t="s">
        <v>798</v>
      </c>
    </row>
    <row r="103" spans="2:65" s="1" customFormat="1" ht="16.5" customHeight="1">
      <c r="B103" s="30"/>
      <c r="C103" s="170" t="s">
        <v>178</v>
      </c>
      <c r="D103" s="170" t="s">
        <v>132</v>
      </c>
      <c r="E103" s="171" t="s">
        <v>407</v>
      </c>
      <c r="F103" s="172" t="s">
        <v>408</v>
      </c>
      <c r="G103" s="173" t="s">
        <v>144</v>
      </c>
      <c r="H103" s="174">
        <v>20</v>
      </c>
      <c r="I103" s="175"/>
      <c r="J103" s="176">
        <f t="shared" si="0"/>
        <v>0</v>
      </c>
      <c r="K103" s="172" t="s">
        <v>136</v>
      </c>
      <c r="L103" s="34"/>
      <c r="M103" s="177" t="s">
        <v>20</v>
      </c>
      <c r="N103" s="178" t="s">
        <v>45</v>
      </c>
      <c r="O103" s="56"/>
      <c r="P103" s="179">
        <f t="shared" si="1"/>
        <v>0</v>
      </c>
      <c r="Q103" s="179">
        <v>0</v>
      </c>
      <c r="R103" s="179">
        <f t="shared" si="2"/>
        <v>0</v>
      </c>
      <c r="S103" s="179">
        <v>0</v>
      </c>
      <c r="T103" s="180">
        <f t="shared" si="3"/>
        <v>0</v>
      </c>
      <c r="AR103" s="13" t="s">
        <v>386</v>
      </c>
      <c r="AT103" s="13" t="s">
        <v>132</v>
      </c>
      <c r="AU103" s="13" t="s">
        <v>83</v>
      </c>
      <c r="AY103" s="13" t="s">
        <v>129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13" t="s">
        <v>22</v>
      </c>
      <c r="BK103" s="181">
        <f t="shared" si="9"/>
        <v>0</v>
      </c>
      <c r="BL103" s="13" t="s">
        <v>386</v>
      </c>
      <c r="BM103" s="13" t="s">
        <v>799</v>
      </c>
    </row>
    <row r="104" spans="2:65" s="1" customFormat="1" ht="16.5" customHeight="1">
      <c r="B104" s="30"/>
      <c r="C104" s="182" t="s">
        <v>182</v>
      </c>
      <c r="D104" s="182" t="s">
        <v>138</v>
      </c>
      <c r="E104" s="183" t="s">
        <v>410</v>
      </c>
      <c r="F104" s="184" t="s">
        <v>411</v>
      </c>
      <c r="G104" s="185" t="s">
        <v>144</v>
      </c>
      <c r="H104" s="186">
        <v>20</v>
      </c>
      <c r="I104" s="187"/>
      <c r="J104" s="188">
        <f t="shared" si="0"/>
        <v>0</v>
      </c>
      <c r="K104" s="184" t="s">
        <v>136</v>
      </c>
      <c r="L104" s="189"/>
      <c r="M104" s="190" t="s">
        <v>20</v>
      </c>
      <c r="N104" s="191" t="s">
        <v>45</v>
      </c>
      <c r="O104" s="56"/>
      <c r="P104" s="179">
        <f t="shared" si="1"/>
        <v>0</v>
      </c>
      <c r="Q104" s="179">
        <v>0</v>
      </c>
      <c r="R104" s="179">
        <f t="shared" si="2"/>
        <v>0</v>
      </c>
      <c r="S104" s="179">
        <v>0</v>
      </c>
      <c r="T104" s="180">
        <f t="shared" si="3"/>
        <v>0</v>
      </c>
      <c r="AR104" s="13" t="s">
        <v>149</v>
      </c>
      <c r="AT104" s="13" t="s">
        <v>138</v>
      </c>
      <c r="AU104" s="13" t="s">
        <v>83</v>
      </c>
      <c r="AY104" s="13" t="s">
        <v>129</v>
      </c>
      <c r="BE104" s="181">
        <f t="shared" si="4"/>
        <v>0</v>
      </c>
      <c r="BF104" s="181">
        <f t="shared" si="5"/>
        <v>0</v>
      </c>
      <c r="BG104" s="181">
        <f t="shared" si="6"/>
        <v>0</v>
      </c>
      <c r="BH104" s="181">
        <f t="shared" si="7"/>
        <v>0</v>
      </c>
      <c r="BI104" s="181">
        <f t="shared" si="8"/>
        <v>0</v>
      </c>
      <c r="BJ104" s="13" t="s">
        <v>22</v>
      </c>
      <c r="BK104" s="181">
        <f t="shared" si="9"/>
        <v>0</v>
      </c>
      <c r="BL104" s="13" t="s">
        <v>149</v>
      </c>
      <c r="BM104" s="13" t="s">
        <v>800</v>
      </c>
    </row>
    <row r="105" spans="2:65" s="1" customFormat="1" ht="33.75" customHeight="1">
      <c r="B105" s="30"/>
      <c r="C105" s="170" t="s">
        <v>186</v>
      </c>
      <c r="D105" s="170" t="s">
        <v>132</v>
      </c>
      <c r="E105" s="171" t="s">
        <v>413</v>
      </c>
      <c r="F105" s="172" t="s">
        <v>414</v>
      </c>
      <c r="G105" s="173" t="s">
        <v>135</v>
      </c>
      <c r="H105" s="174">
        <v>2</v>
      </c>
      <c r="I105" s="175"/>
      <c r="J105" s="176">
        <f t="shared" si="0"/>
        <v>0</v>
      </c>
      <c r="K105" s="172" t="s">
        <v>136</v>
      </c>
      <c r="L105" s="34"/>
      <c r="M105" s="177" t="s">
        <v>20</v>
      </c>
      <c r="N105" s="178" t="s">
        <v>45</v>
      </c>
      <c r="O105" s="56"/>
      <c r="P105" s="179">
        <f t="shared" si="1"/>
        <v>0</v>
      </c>
      <c r="Q105" s="179">
        <v>0</v>
      </c>
      <c r="R105" s="179">
        <f t="shared" si="2"/>
        <v>0</v>
      </c>
      <c r="S105" s="179">
        <v>0</v>
      </c>
      <c r="T105" s="180">
        <f t="shared" si="3"/>
        <v>0</v>
      </c>
      <c r="AR105" s="13" t="s">
        <v>386</v>
      </c>
      <c r="AT105" s="13" t="s">
        <v>132</v>
      </c>
      <c r="AU105" s="13" t="s">
        <v>83</v>
      </c>
      <c r="AY105" s="13" t="s">
        <v>129</v>
      </c>
      <c r="BE105" s="181">
        <f t="shared" si="4"/>
        <v>0</v>
      </c>
      <c r="BF105" s="181">
        <f t="shared" si="5"/>
        <v>0</v>
      </c>
      <c r="BG105" s="181">
        <f t="shared" si="6"/>
        <v>0</v>
      </c>
      <c r="BH105" s="181">
        <f t="shared" si="7"/>
        <v>0</v>
      </c>
      <c r="BI105" s="181">
        <f t="shared" si="8"/>
        <v>0</v>
      </c>
      <c r="BJ105" s="13" t="s">
        <v>22</v>
      </c>
      <c r="BK105" s="181">
        <f t="shared" si="9"/>
        <v>0</v>
      </c>
      <c r="BL105" s="13" t="s">
        <v>386</v>
      </c>
      <c r="BM105" s="13" t="s">
        <v>801</v>
      </c>
    </row>
    <row r="106" spans="2:65" s="1" customFormat="1" ht="16.5" customHeight="1">
      <c r="B106" s="30"/>
      <c r="C106" s="182" t="s">
        <v>8</v>
      </c>
      <c r="D106" s="182" t="s">
        <v>138</v>
      </c>
      <c r="E106" s="183" t="s">
        <v>416</v>
      </c>
      <c r="F106" s="184" t="s">
        <v>417</v>
      </c>
      <c r="G106" s="185" t="s">
        <v>135</v>
      </c>
      <c r="H106" s="186">
        <v>2</v>
      </c>
      <c r="I106" s="187"/>
      <c r="J106" s="188">
        <f t="shared" si="0"/>
        <v>0</v>
      </c>
      <c r="K106" s="184" t="s">
        <v>136</v>
      </c>
      <c r="L106" s="189"/>
      <c r="M106" s="190" t="s">
        <v>20</v>
      </c>
      <c r="N106" s="191" t="s">
        <v>45</v>
      </c>
      <c r="O106" s="56"/>
      <c r="P106" s="179">
        <f t="shared" si="1"/>
        <v>0</v>
      </c>
      <c r="Q106" s="179">
        <v>0</v>
      </c>
      <c r="R106" s="179">
        <f t="shared" si="2"/>
        <v>0</v>
      </c>
      <c r="S106" s="179">
        <v>0</v>
      </c>
      <c r="T106" s="180">
        <f t="shared" si="3"/>
        <v>0</v>
      </c>
      <c r="AR106" s="13" t="s">
        <v>83</v>
      </c>
      <c r="AT106" s="13" t="s">
        <v>138</v>
      </c>
      <c r="AU106" s="13" t="s">
        <v>83</v>
      </c>
      <c r="AY106" s="13" t="s">
        <v>129</v>
      </c>
      <c r="BE106" s="181">
        <f t="shared" si="4"/>
        <v>0</v>
      </c>
      <c r="BF106" s="181">
        <f t="shared" si="5"/>
        <v>0</v>
      </c>
      <c r="BG106" s="181">
        <f t="shared" si="6"/>
        <v>0</v>
      </c>
      <c r="BH106" s="181">
        <f t="shared" si="7"/>
        <v>0</v>
      </c>
      <c r="BI106" s="181">
        <f t="shared" si="8"/>
        <v>0</v>
      </c>
      <c r="BJ106" s="13" t="s">
        <v>22</v>
      </c>
      <c r="BK106" s="181">
        <f t="shared" si="9"/>
        <v>0</v>
      </c>
      <c r="BL106" s="13" t="s">
        <v>22</v>
      </c>
      <c r="BM106" s="13" t="s">
        <v>802</v>
      </c>
    </row>
    <row r="107" spans="2:65" s="1" customFormat="1" ht="22.5" customHeight="1">
      <c r="B107" s="30"/>
      <c r="C107" s="170" t="s">
        <v>193</v>
      </c>
      <c r="D107" s="170" t="s">
        <v>132</v>
      </c>
      <c r="E107" s="171" t="s">
        <v>419</v>
      </c>
      <c r="F107" s="172" t="s">
        <v>420</v>
      </c>
      <c r="G107" s="173" t="s">
        <v>135</v>
      </c>
      <c r="H107" s="174">
        <v>6</v>
      </c>
      <c r="I107" s="175"/>
      <c r="J107" s="176">
        <f t="shared" si="0"/>
        <v>0</v>
      </c>
      <c r="K107" s="172" t="s">
        <v>136</v>
      </c>
      <c r="L107" s="34"/>
      <c r="M107" s="177" t="s">
        <v>20</v>
      </c>
      <c r="N107" s="178" t="s">
        <v>45</v>
      </c>
      <c r="O107" s="56"/>
      <c r="P107" s="179">
        <f t="shared" si="1"/>
        <v>0</v>
      </c>
      <c r="Q107" s="179">
        <v>0</v>
      </c>
      <c r="R107" s="179">
        <f t="shared" si="2"/>
        <v>0</v>
      </c>
      <c r="S107" s="179">
        <v>0</v>
      </c>
      <c r="T107" s="180">
        <f t="shared" si="3"/>
        <v>0</v>
      </c>
      <c r="AR107" s="13" t="s">
        <v>22</v>
      </c>
      <c r="AT107" s="13" t="s">
        <v>132</v>
      </c>
      <c r="AU107" s="13" t="s">
        <v>83</v>
      </c>
      <c r="AY107" s="13" t="s">
        <v>129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13" t="s">
        <v>22</v>
      </c>
      <c r="BK107" s="181">
        <f t="shared" si="9"/>
        <v>0</v>
      </c>
      <c r="BL107" s="13" t="s">
        <v>22</v>
      </c>
      <c r="BM107" s="13" t="s">
        <v>803</v>
      </c>
    </row>
    <row r="108" spans="2:65" s="1" customFormat="1" ht="22.5" customHeight="1">
      <c r="B108" s="30"/>
      <c r="C108" s="182" t="s">
        <v>197</v>
      </c>
      <c r="D108" s="182" t="s">
        <v>138</v>
      </c>
      <c r="E108" s="183" t="s">
        <v>422</v>
      </c>
      <c r="F108" s="184" t="s">
        <v>423</v>
      </c>
      <c r="G108" s="185" t="s">
        <v>135</v>
      </c>
      <c r="H108" s="186">
        <v>6</v>
      </c>
      <c r="I108" s="187"/>
      <c r="J108" s="188">
        <f t="shared" si="0"/>
        <v>0</v>
      </c>
      <c r="K108" s="184" t="s">
        <v>136</v>
      </c>
      <c r="L108" s="189"/>
      <c r="M108" s="190" t="s">
        <v>20</v>
      </c>
      <c r="N108" s="191" t="s">
        <v>45</v>
      </c>
      <c r="O108" s="56"/>
      <c r="P108" s="179">
        <f t="shared" si="1"/>
        <v>0</v>
      </c>
      <c r="Q108" s="179">
        <v>0</v>
      </c>
      <c r="R108" s="179">
        <f t="shared" si="2"/>
        <v>0</v>
      </c>
      <c r="S108" s="179">
        <v>0</v>
      </c>
      <c r="T108" s="180">
        <f t="shared" si="3"/>
        <v>0</v>
      </c>
      <c r="AR108" s="13" t="s">
        <v>83</v>
      </c>
      <c r="AT108" s="13" t="s">
        <v>138</v>
      </c>
      <c r="AU108" s="13" t="s">
        <v>83</v>
      </c>
      <c r="AY108" s="13" t="s">
        <v>129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13" t="s">
        <v>22</v>
      </c>
      <c r="BK108" s="181">
        <f t="shared" si="9"/>
        <v>0</v>
      </c>
      <c r="BL108" s="13" t="s">
        <v>22</v>
      </c>
      <c r="BM108" s="13" t="s">
        <v>804</v>
      </c>
    </row>
    <row r="109" spans="2:65" s="1" customFormat="1" ht="33.75" customHeight="1">
      <c r="B109" s="30"/>
      <c r="C109" s="170" t="s">
        <v>201</v>
      </c>
      <c r="D109" s="170" t="s">
        <v>132</v>
      </c>
      <c r="E109" s="171" t="s">
        <v>425</v>
      </c>
      <c r="F109" s="172" t="s">
        <v>426</v>
      </c>
      <c r="G109" s="173" t="s">
        <v>135</v>
      </c>
      <c r="H109" s="174">
        <v>2</v>
      </c>
      <c r="I109" s="175"/>
      <c r="J109" s="176">
        <f t="shared" si="0"/>
        <v>0</v>
      </c>
      <c r="K109" s="172" t="s">
        <v>136</v>
      </c>
      <c r="L109" s="34"/>
      <c r="M109" s="177" t="s">
        <v>20</v>
      </c>
      <c r="N109" s="178" t="s">
        <v>45</v>
      </c>
      <c r="O109" s="56"/>
      <c r="P109" s="179">
        <f t="shared" si="1"/>
        <v>0</v>
      </c>
      <c r="Q109" s="179">
        <v>0</v>
      </c>
      <c r="R109" s="179">
        <f t="shared" si="2"/>
        <v>0</v>
      </c>
      <c r="S109" s="179">
        <v>0</v>
      </c>
      <c r="T109" s="180">
        <f t="shared" si="3"/>
        <v>0</v>
      </c>
      <c r="AR109" s="13" t="s">
        <v>22</v>
      </c>
      <c r="AT109" s="13" t="s">
        <v>132</v>
      </c>
      <c r="AU109" s="13" t="s">
        <v>83</v>
      </c>
      <c r="AY109" s="13" t="s">
        <v>129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13" t="s">
        <v>22</v>
      </c>
      <c r="BK109" s="181">
        <f t="shared" si="9"/>
        <v>0</v>
      </c>
      <c r="BL109" s="13" t="s">
        <v>22</v>
      </c>
      <c r="BM109" s="13" t="s">
        <v>805</v>
      </c>
    </row>
    <row r="110" spans="2:65" s="1" customFormat="1" ht="22.5" customHeight="1">
      <c r="B110" s="30"/>
      <c r="C110" s="182" t="s">
        <v>205</v>
      </c>
      <c r="D110" s="182" t="s">
        <v>138</v>
      </c>
      <c r="E110" s="183" t="s">
        <v>428</v>
      </c>
      <c r="F110" s="184" t="s">
        <v>429</v>
      </c>
      <c r="G110" s="185" t="s">
        <v>135</v>
      </c>
      <c r="H110" s="186">
        <v>2</v>
      </c>
      <c r="I110" s="187"/>
      <c r="J110" s="188">
        <f t="shared" si="0"/>
        <v>0</v>
      </c>
      <c r="K110" s="184" t="s">
        <v>136</v>
      </c>
      <c r="L110" s="189"/>
      <c r="M110" s="190" t="s">
        <v>20</v>
      </c>
      <c r="N110" s="191" t="s">
        <v>45</v>
      </c>
      <c r="O110" s="56"/>
      <c r="P110" s="179">
        <f t="shared" si="1"/>
        <v>0</v>
      </c>
      <c r="Q110" s="179">
        <v>0</v>
      </c>
      <c r="R110" s="179">
        <f t="shared" si="2"/>
        <v>0</v>
      </c>
      <c r="S110" s="179">
        <v>0</v>
      </c>
      <c r="T110" s="180">
        <f t="shared" si="3"/>
        <v>0</v>
      </c>
      <c r="AR110" s="13" t="s">
        <v>149</v>
      </c>
      <c r="AT110" s="13" t="s">
        <v>138</v>
      </c>
      <c r="AU110" s="13" t="s">
        <v>83</v>
      </c>
      <c r="AY110" s="13" t="s">
        <v>129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13" t="s">
        <v>22</v>
      </c>
      <c r="BK110" s="181">
        <f t="shared" si="9"/>
        <v>0</v>
      </c>
      <c r="BL110" s="13" t="s">
        <v>149</v>
      </c>
      <c r="BM110" s="13" t="s">
        <v>806</v>
      </c>
    </row>
    <row r="111" spans="2:65" s="1" customFormat="1" ht="16.5" customHeight="1">
      <c r="B111" s="30"/>
      <c r="C111" s="170" t="s">
        <v>209</v>
      </c>
      <c r="D111" s="170" t="s">
        <v>132</v>
      </c>
      <c r="E111" s="171" t="s">
        <v>431</v>
      </c>
      <c r="F111" s="172" t="s">
        <v>432</v>
      </c>
      <c r="G111" s="173" t="s">
        <v>135</v>
      </c>
      <c r="H111" s="174">
        <v>20</v>
      </c>
      <c r="I111" s="175"/>
      <c r="J111" s="176">
        <f t="shared" si="0"/>
        <v>0</v>
      </c>
      <c r="K111" s="172" t="s">
        <v>136</v>
      </c>
      <c r="L111" s="34"/>
      <c r="M111" s="177" t="s">
        <v>20</v>
      </c>
      <c r="N111" s="178" t="s">
        <v>45</v>
      </c>
      <c r="O111" s="56"/>
      <c r="P111" s="179">
        <f t="shared" si="1"/>
        <v>0</v>
      </c>
      <c r="Q111" s="179">
        <v>0</v>
      </c>
      <c r="R111" s="179">
        <f t="shared" si="2"/>
        <v>0</v>
      </c>
      <c r="S111" s="179">
        <v>0</v>
      </c>
      <c r="T111" s="180">
        <f t="shared" si="3"/>
        <v>0</v>
      </c>
      <c r="AR111" s="13" t="s">
        <v>22</v>
      </c>
      <c r="AT111" s="13" t="s">
        <v>132</v>
      </c>
      <c r="AU111" s="13" t="s">
        <v>83</v>
      </c>
      <c r="AY111" s="13" t="s">
        <v>129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13" t="s">
        <v>22</v>
      </c>
      <c r="BK111" s="181">
        <f t="shared" si="9"/>
        <v>0</v>
      </c>
      <c r="BL111" s="13" t="s">
        <v>22</v>
      </c>
      <c r="BM111" s="13" t="s">
        <v>807</v>
      </c>
    </row>
    <row r="112" spans="2:65" s="1" customFormat="1" ht="16.5" customHeight="1">
      <c r="B112" s="30"/>
      <c r="C112" s="182" t="s">
        <v>7</v>
      </c>
      <c r="D112" s="182" t="s">
        <v>138</v>
      </c>
      <c r="E112" s="183" t="s">
        <v>434</v>
      </c>
      <c r="F112" s="184" t="s">
        <v>435</v>
      </c>
      <c r="G112" s="185" t="s">
        <v>135</v>
      </c>
      <c r="H112" s="186">
        <v>20</v>
      </c>
      <c r="I112" s="187"/>
      <c r="J112" s="188">
        <f t="shared" si="0"/>
        <v>0</v>
      </c>
      <c r="K112" s="184" t="s">
        <v>136</v>
      </c>
      <c r="L112" s="189"/>
      <c r="M112" s="190" t="s">
        <v>20</v>
      </c>
      <c r="N112" s="191" t="s">
        <v>45</v>
      </c>
      <c r="O112" s="56"/>
      <c r="P112" s="179">
        <f t="shared" si="1"/>
        <v>0</v>
      </c>
      <c r="Q112" s="179">
        <v>0</v>
      </c>
      <c r="R112" s="179">
        <f t="shared" si="2"/>
        <v>0</v>
      </c>
      <c r="S112" s="179">
        <v>0</v>
      </c>
      <c r="T112" s="180">
        <f t="shared" si="3"/>
        <v>0</v>
      </c>
      <c r="AR112" s="13" t="s">
        <v>149</v>
      </c>
      <c r="AT112" s="13" t="s">
        <v>138</v>
      </c>
      <c r="AU112" s="13" t="s">
        <v>83</v>
      </c>
      <c r="AY112" s="13" t="s">
        <v>129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13" t="s">
        <v>22</v>
      </c>
      <c r="BK112" s="181">
        <f t="shared" si="9"/>
        <v>0</v>
      </c>
      <c r="BL112" s="13" t="s">
        <v>149</v>
      </c>
      <c r="BM112" s="13" t="s">
        <v>808</v>
      </c>
    </row>
    <row r="113" spans="2:65" s="10" customFormat="1" ht="22.9" customHeight="1">
      <c r="B113" s="154"/>
      <c r="C113" s="155"/>
      <c r="D113" s="156" t="s">
        <v>73</v>
      </c>
      <c r="E113" s="168" t="s">
        <v>130</v>
      </c>
      <c r="F113" s="168" t="s">
        <v>437</v>
      </c>
      <c r="G113" s="155"/>
      <c r="H113" s="155"/>
      <c r="I113" s="158"/>
      <c r="J113" s="169">
        <f>BK113</f>
        <v>0</v>
      </c>
      <c r="K113" s="155"/>
      <c r="L113" s="160"/>
      <c r="M113" s="161"/>
      <c r="N113" s="162"/>
      <c r="O113" s="162"/>
      <c r="P113" s="163">
        <f>SUM(P114:P127)</f>
        <v>0</v>
      </c>
      <c r="Q113" s="162"/>
      <c r="R113" s="163">
        <f>SUM(R114:R127)</f>
        <v>0</v>
      </c>
      <c r="S113" s="162"/>
      <c r="T113" s="164">
        <f>SUM(T114:T127)</f>
        <v>0</v>
      </c>
      <c r="AR113" s="165" t="s">
        <v>22</v>
      </c>
      <c r="AT113" s="166" t="s">
        <v>73</v>
      </c>
      <c r="AU113" s="166" t="s">
        <v>22</v>
      </c>
      <c r="AY113" s="165" t="s">
        <v>129</v>
      </c>
      <c r="BK113" s="167">
        <f>SUM(BK114:BK127)</f>
        <v>0</v>
      </c>
    </row>
    <row r="114" spans="2:65" s="1" customFormat="1" ht="16.5" customHeight="1">
      <c r="B114" s="30"/>
      <c r="C114" s="170" t="s">
        <v>216</v>
      </c>
      <c r="D114" s="170" t="s">
        <v>132</v>
      </c>
      <c r="E114" s="171" t="s">
        <v>463</v>
      </c>
      <c r="F114" s="172" t="s">
        <v>464</v>
      </c>
      <c r="G114" s="173" t="s">
        <v>135</v>
      </c>
      <c r="H114" s="174">
        <v>5</v>
      </c>
      <c r="I114" s="175"/>
      <c r="J114" s="176">
        <f t="shared" ref="J114:J127" si="10">ROUND(I114*H114,2)</f>
        <v>0</v>
      </c>
      <c r="K114" s="172" t="s">
        <v>136</v>
      </c>
      <c r="L114" s="34"/>
      <c r="M114" s="177" t="s">
        <v>20</v>
      </c>
      <c r="N114" s="178" t="s">
        <v>45</v>
      </c>
      <c r="O114" s="56"/>
      <c r="P114" s="179">
        <f t="shared" ref="P114:P127" si="11">O114*H114</f>
        <v>0</v>
      </c>
      <c r="Q114" s="179">
        <v>0</v>
      </c>
      <c r="R114" s="179">
        <f t="shared" ref="R114:R127" si="12">Q114*H114</f>
        <v>0</v>
      </c>
      <c r="S114" s="179">
        <v>0</v>
      </c>
      <c r="T114" s="180">
        <f t="shared" ref="T114:T127" si="13">S114*H114</f>
        <v>0</v>
      </c>
      <c r="AR114" s="13" t="s">
        <v>22</v>
      </c>
      <c r="AT114" s="13" t="s">
        <v>132</v>
      </c>
      <c r="AU114" s="13" t="s">
        <v>83</v>
      </c>
      <c r="AY114" s="13" t="s">
        <v>129</v>
      </c>
      <c r="BE114" s="181">
        <f t="shared" ref="BE114:BE127" si="14">IF(N114="základní",J114,0)</f>
        <v>0</v>
      </c>
      <c r="BF114" s="181">
        <f t="shared" ref="BF114:BF127" si="15">IF(N114="snížená",J114,0)</f>
        <v>0</v>
      </c>
      <c r="BG114" s="181">
        <f t="shared" ref="BG114:BG127" si="16">IF(N114="zákl. přenesená",J114,0)</f>
        <v>0</v>
      </c>
      <c r="BH114" s="181">
        <f t="shared" ref="BH114:BH127" si="17">IF(N114="sníž. přenesená",J114,0)</f>
        <v>0</v>
      </c>
      <c r="BI114" s="181">
        <f t="shared" ref="BI114:BI127" si="18">IF(N114="nulová",J114,0)</f>
        <v>0</v>
      </c>
      <c r="BJ114" s="13" t="s">
        <v>22</v>
      </c>
      <c r="BK114" s="181">
        <f t="shared" ref="BK114:BK127" si="19">ROUND(I114*H114,2)</f>
        <v>0</v>
      </c>
      <c r="BL114" s="13" t="s">
        <v>22</v>
      </c>
      <c r="BM114" s="13" t="s">
        <v>809</v>
      </c>
    </row>
    <row r="115" spans="2:65" s="1" customFormat="1" ht="16.5" customHeight="1">
      <c r="B115" s="30"/>
      <c r="C115" s="170" t="s">
        <v>220</v>
      </c>
      <c r="D115" s="170" t="s">
        <v>132</v>
      </c>
      <c r="E115" s="171" t="s">
        <v>466</v>
      </c>
      <c r="F115" s="172" t="s">
        <v>467</v>
      </c>
      <c r="G115" s="173" t="s">
        <v>144</v>
      </c>
      <c r="H115" s="174">
        <v>50</v>
      </c>
      <c r="I115" s="175"/>
      <c r="J115" s="176">
        <f t="shared" si="10"/>
        <v>0</v>
      </c>
      <c r="K115" s="172" t="s">
        <v>136</v>
      </c>
      <c r="L115" s="34"/>
      <c r="M115" s="177" t="s">
        <v>20</v>
      </c>
      <c r="N115" s="178" t="s">
        <v>45</v>
      </c>
      <c r="O115" s="56"/>
      <c r="P115" s="179">
        <f t="shared" si="11"/>
        <v>0</v>
      </c>
      <c r="Q115" s="179">
        <v>0</v>
      </c>
      <c r="R115" s="179">
        <f t="shared" si="12"/>
        <v>0</v>
      </c>
      <c r="S115" s="179">
        <v>0</v>
      </c>
      <c r="T115" s="180">
        <f t="shared" si="13"/>
        <v>0</v>
      </c>
      <c r="AR115" s="13" t="s">
        <v>22</v>
      </c>
      <c r="AT115" s="13" t="s">
        <v>132</v>
      </c>
      <c r="AU115" s="13" t="s">
        <v>83</v>
      </c>
      <c r="AY115" s="13" t="s">
        <v>129</v>
      </c>
      <c r="BE115" s="181">
        <f t="shared" si="14"/>
        <v>0</v>
      </c>
      <c r="BF115" s="181">
        <f t="shared" si="15"/>
        <v>0</v>
      </c>
      <c r="BG115" s="181">
        <f t="shared" si="16"/>
        <v>0</v>
      </c>
      <c r="BH115" s="181">
        <f t="shared" si="17"/>
        <v>0</v>
      </c>
      <c r="BI115" s="181">
        <f t="shared" si="18"/>
        <v>0</v>
      </c>
      <c r="BJ115" s="13" t="s">
        <v>22</v>
      </c>
      <c r="BK115" s="181">
        <f t="shared" si="19"/>
        <v>0</v>
      </c>
      <c r="BL115" s="13" t="s">
        <v>22</v>
      </c>
      <c r="BM115" s="13" t="s">
        <v>810</v>
      </c>
    </row>
    <row r="116" spans="2:65" s="1" customFormat="1" ht="33.75" customHeight="1">
      <c r="B116" s="30"/>
      <c r="C116" s="170" t="s">
        <v>224</v>
      </c>
      <c r="D116" s="170" t="s">
        <v>132</v>
      </c>
      <c r="E116" s="171" t="s">
        <v>348</v>
      </c>
      <c r="F116" s="172" t="s">
        <v>349</v>
      </c>
      <c r="G116" s="173" t="s">
        <v>144</v>
      </c>
      <c r="H116" s="174">
        <v>250</v>
      </c>
      <c r="I116" s="175"/>
      <c r="J116" s="176">
        <f t="shared" si="10"/>
        <v>0</v>
      </c>
      <c r="K116" s="172" t="s">
        <v>136</v>
      </c>
      <c r="L116" s="34"/>
      <c r="M116" s="177" t="s">
        <v>20</v>
      </c>
      <c r="N116" s="178" t="s">
        <v>45</v>
      </c>
      <c r="O116" s="56"/>
      <c r="P116" s="179">
        <f t="shared" si="11"/>
        <v>0</v>
      </c>
      <c r="Q116" s="179">
        <v>0</v>
      </c>
      <c r="R116" s="179">
        <f t="shared" si="12"/>
        <v>0</v>
      </c>
      <c r="S116" s="179">
        <v>0</v>
      </c>
      <c r="T116" s="180">
        <f t="shared" si="13"/>
        <v>0</v>
      </c>
      <c r="AR116" s="13" t="s">
        <v>22</v>
      </c>
      <c r="AT116" s="13" t="s">
        <v>132</v>
      </c>
      <c r="AU116" s="13" t="s">
        <v>83</v>
      </c>
      <c r="AY116" s="13" t="s">
        <v>129</v>
      </c>
      <c r="BE116" s="181">
        <f t="shared" si="14"/>
        <v>0</v>
      </c>
      <c r="BF116" s="181">
        <f t="shared" si="15"/>
        <v>0</v>
      </c>
      <c r="BG116" s="181">
        <f t="shared" si="16"/>
        <v>0</v>
      </c>
      <c r="BH116" s="181">
        <f t="shared" si="17"/>
        <v>0</v>
      </c>
      <c r="BI116" s="181">
        <f t="shared" si="18"/>
        <v>0</v>
      </c>
      <c r="BJ116" s="13" t="s">
        <v>22</v>
      </c>
      <c r="BK116" s="181">
        <f t="shared" si="19"/>
        <v>0</v>
      </c>
      <c r="BL116" s="13" t="s">
        <v>22</v>
      </c>
      <c r="BM116" s="13" t="s">
        <v>811</v>
      </c>
    </row>
    <row r="117" spans="2:65" s="1" customFormat="1" ht="16.5" customHeight="1">
      <c r="B117" s="30"/>
      <c r="C117" s="182" t="s">
        <v>228</v>
      </c>
      <c r="D117" s="182" t="s">
        <v>138</v>
      </c>
      <c r="E117" s="183" t="s">
        <v>442</v>
      </c>
      <c r="F117" s="184" t="s">
        <v>443</v>
      </c>
      <c r="G117" s="185" t="s">
        <v>144</v>
      </c>
      <c r="H117" s="186">
        <v>250</v>
      </c>
      <c r="I117" s="187"/>
      <c r="J117" s="188">
        <f t="shared" si="10"/>
        <v>0</v>
      </c>
      <c r="K117" s="184" t="s">
        <v>136</v>
      </c>
      <c r="L117" s="189"/>
      <c r="M117" s="190" t="s">
        <v>20</v>
      </c>
      <c r="N117" s="191" t="s">
        <v>45</v>
      </c>
      <c r="O117" s="56"/>
      <c r="P117" s="179">
        <f t="shared" si="11"/>
        <v>0</v>
      </c>
      <c r="Q117" s="179">
        <v>0</v>
      </c>
      <c r="R117" s="179">
        <f t="shared" si="12"/>
        <v>0</v>
      </c>
      <c r="S117" s="179">
        <v>0</v>
      </c>
      <c r="T117" s="180">
        <f t="shared" si="13"/>
        <v>0</v>
      </c>
      <c r="AR117" s="13" t="s">
        <v>149</v>
      </c>
      <c r="AT117" s="13" t="s">
        <v>138</v>
      </c>
      <c r="AU117" s="13" t="s">
        <v>83</v>
      </c>
      <c r="AY117" s="13" t="s">
        <v>129</v>
      </c>
      <c r="BE117" s="181">
        <f t="shared" si="14"/>
        <v>0</v>
      </c>
      <c r="BF117" s="181">
        <f t="shared" si="15"/>
        <v>0</v>
      </c>
      <c r="BG117" s="181">
        <f t="shared" si="16"/>
        <v>0</v>
      </c>
      <c r="BH117" s="181">
        <f t="shared" si="17"/>
        <v>0</v>
      </c>
      <c r="BI117" s="181">
        <f t="shared" si="18"/>
        <v>0</v>
      </c>
      <c r="BJ117" s="13" t="s">
        <v>22</v>
      </c>
      <c r="BK117" s="181">
        <f t="shared" si="19"/>
        <v>0</v>
      </c>
      <c r="BL117" s="13" t="s">
        <v>149</v>
      </c>
      <c r="BM117" s="13" t="s">
        <v>812</v>
      </c>
    </row>
    <row r="118" spans="2:65" s="1" customFormat="1" ht="45" customHeight="1">
      <c r="B118" s="30"/>
      <c r="C118" s="170" t="s">
        <v>234</v>
      </c>
      <c r="D118" s="170" t="s">
        <v>132</v>
      </c>
      <c r="E118" s="171" t="s">
        <v>445</v>
      </c>
      <c r="F118" s="172" t="s">
        <v>446</v>
      </c>
      <c r="G118" s="173" t="s">
        <v>144</v>
      </c>
      <c r="H118" s="174">
        <v>200</v>
      </c>
      <c r="I118" s="175"/>
      <c r="J118" s="176">
        <f t="shared" si="10"/>
        <v>0</v>
      </c>
      <c r="K118" s="172" t="s">
        <v>136</v>
      </c>
      <c r="L118" s="34"/>
      <c r="M118" s="177" t="s">
        <v>20</v>
      </c>
      <c r="N118" s="178" t="s">
        <v>45</v>
      </c>
      <c r="O118" s="56"/>
      <c r="P118" s="179">
        <f t="shared" si="11"/>
        <v>0</v>
      </c>
      <c r="Q118" s="179">
        <v>0</v>
      </c>
      <c r="R118" s="179">
        <f t="shared" si="12"/>
        <v>0</v>
      </c>
      <c r="S118" s="179">
        <v>0</v>
      </c>
      <c r="T118" s="180">
        <f t="shared" si="13"/>
        <v>0</v>
      </c>
      <c r="AR118" s="13" t="s">
        <v>22</v>
      </c>
      <c r="AT118" s="13" t="s">
        <v>132</v>
      </c>
      <c r="AU118" s="13" t="s">
        <v>83</v>
      </c>
      <c r="AY118" s="13" t="s">
        <v>129</v>
      </c>
      <c r="BE118" s="181">
        <f t="shared" si="14"/>
        <v>0</v>
      </c>
      <c r="BF118" s="181">
        <f t="shared" si="15"/>
        <v>0</v>
      </c>
      <c r="BG118" s="181">
        <f t="shared" si="16"/>
        <v>0</v>
      </c>
      <c r="BH118" s="181">
        <f t="shared" si="17"/>
        <v>0</v>
      </c>
      <c r="BI118" s="181">
        <f t="shared" si="18"/>
        <v>0</v>
      </c>
      <c r="BJ118" s="13" t="s">
        <v>22</v>
      </c>
      <c r="BK118" s="181">
        <f t="shared" si="19"/>
        <v>0</v>
      </c>
      <c r="BL118" s="13" t="s">
        <v>22</v>
      </c>
      <c r="BM118" s="13" t="s">
        <v>813</v>
      </c>
    </row>
    <row r="119" spans="2:65" s="1" customFormat="1" ht="16.5" customHeight="1">
      <c r="B119" s="30"/>
      <c r="C119" s="182" t="s">
        <v>239</v>
      </c>
      <c r="D119" s="182" t="s">
        <v>138</v>
      </c>
      <c r="E119" s="183" t="s">
        <v>448</v>
      </c>
      <c r="F119" s="184" t="s">
        <v>449</v>
      </c>
      <c r="G119" s="185" t="s">
        <v>144</v>
      </c>
      <c r="H119" s="186">
        <v>200</v>
      </c>
      <c r="I119" s="187"/>
      <c r="J119" s="188">
        <f t="shared" si="10"/>
        <v>0</v>
      </c>
      <c r="K119" s="184" t="s">
        <v>136</v>
      </c>
      <c r="L119" s="189"/>
      <c r="M119" s="190" t="s">
        <v>20</v>
      </c>
      <c r="N119" s="191" t="s">
        <v>45</v>
      </c>
      <c r="O119" s="56"/>
      <c r="P119" s="179">
        <f t="shared" si="11"/>
        <v>0</v>
      </c>
      <c r="Q119" s="179">
        <v>0</v>
      </c>
      <c r="R119" s="179">
        <f t="shared" si="12"/>
        <v>0</v>
      </c>
      <c r="S119" s="179">
        <v>0</v>
      </c>
      <c r="T119" s="180">
        <f t="shared" si="13"/>
        <v>0</v>
      </c>
      <c r="AR119" s="13" t="s">
        <v>149</v>
      </c>
      <c r="AT119" s="13" t="s">
        <v>138</v>
      </c>
      <c r="AU119" s="13" t="s">
        <v>83</v>
      </c>
      <c r="AY119" s="13" t="s">
        <v>129</v>
      </c>
      <c r="BE119" s="181">
        <f t="shared" si="14"/>
        <v>0</v>
      </c>
      <c r="BF119" s="181">
        <f t="shared" si="15"/>
        <v>0</v>
      </c>
      <c r="BG119" s="181">
        <f t="shared" si="16"/>
        <v>0</v>
      </c>
      <c r="BH119" s="181">
        <f t="shared" si="17"/>
        <v>0</v>
      </c>
      <c r="BI119" s="181">
        <f t="shared" si="18"/>
        <v>0</v>
      </c>
      <c r="BJ119" s="13" t="s">
        <v>22</v>
      </c>
      <c r="BK119" s="181">
        <f t="shared" si="19"/>
        <v>0</v>
      </c>
      <c r="BL119" s="13" t="s">
        <v>149</v>
      </c>
      <c r="BM119" s="13" t="s">
        <v>814</v>
      </c>
    </row>
    <row r="120" spans="2:65" s="1" customFormat="1" ht="45" customHeight="1">
      <c r="B120" s="30"/>
      <c r="C120" s="170" t="s">
        <v>243</v>
      </c>
      <c r="D120" s="170" t="s">
        <v>132</v>
      </c>
      <c r="E120" s="171" t="s">
        <v>815</v>
      </c>
      <c r="F120" s="172" t="s">
        <v>816</v>
      </c>
      <c r="G120" s="173" t="s">
        <v>144</v>
      </c>
      <c r="H120" s="174">
        <v>750</v>
      </c>
      <c r="I120" s="175"/>
      <c r="J120" s="176">
        <f t="shared" si="10"/>
        <v>0</v>
      </c>
      <c r="K120" s="172" t="s">
        <v>136</v>
      </c>
      <c r="L120" s="34"/>
      <c r="M120" s="177" t="s">
        <v>20</v>
      </c>
      <c r="N120" s="178" t="s">
        <v>45</v>
      </c>
      <c r="O120" s="56"/>
      <c r="P120" s="179">
        <f t="shared" si="11"/>
        <v>0</v>
      </c>
      <c r="Q120" s="179">
        <v>0</v>
      </c>
      <c r="R120" s="179">
        <f t="shared" si="12"/>
        <v>0</v>
      </c>
      <c r="S120" s="179">
        <v>0</v>
      </c>
      <c r="T120" s="180">
        <f t="shared" si="13"/>
        <v>0</v>
      </c>
      <c r="AR120" s="13" t="s">
        <v>22</v>
      </c>
      <c r="AT120" s="13" t="s">
        <v>132</v>
      </c>
      <c r="AU120" s="13" t="s">
        <v>83</v>
      </c>
      <c r="AY120" s="13" t="s">
        <v>129</v>
      </c>
      <c r="BE120" s="181">
        <f t="shared" si="14"/>
        <v>0</v>
      </c>
      <c r="BF120" s="181">
        <f t="shared" si="15"/>
        <v>0</v>
      </c>
      <c r="BG120" s="181">
        <f t="shared" si="16"/>
        <v>0</v>
      </c>
      <c r="BH120" s="181">
        <f t="shared" si="17"/>
        <v>0</v>
      </c>
      <c r="BI120" s="181">
        <f t="shared" si="18"/>
        <v>0</v>
      </c>
      <c r="BJ120" s="13" t="s">
        <v>22</v>
      </c>
      <c r="BK120" s="181">
        <f t="shared" si="19"/>
        <v>0</v>
      </c>
      <c r="BL120" s="13" t="s">
        <v>22</v>
      </c>
      <c r="BM120" s="13" t="s">
        <v>817</v>
      </c>
    </row>
    <row r="121" spans="2:65" s="1" customFormat="1" ht="16.5" customHeight="1">
      <c r="B121" s="30"/>
      <c r="C121" s="182" t="s">
        <v>247</v>
      </c>
      <c r="D121" s="182" t="s">
        <v>138</v>
      </c>
      <c r="E121" s="183" t="s">
        <v>818</v>
      </c>
      <c r="F121" s="184" t="s">
        <v>819</v>
      </c>
      <c r="G121" s="185" t="s">
        <v>144</v>
      </c>
      <c r="H121" s="186">
        <v>500</v>
      </c>
      <c r="I121" s="187"/>
      <c r="J121" s="188">
        <f t="shared" si="10"/>
        <v>0</v>
      </c>
      <c r="K121" s="184" t="s">
        <v>136</v>
      </c>
      <c r="L121" s="189"/>
      <c r="M121" s="190" t="s">
        <v>20</v>
      </c>
      <c r="N121" s="191" t="s">
        <v>45</v>
      </c>
      <c r="O121" s="56"/>
      <c r="P121" s="179">
        <f t="shared" si="11"/>
        <v>0</v>
      </c>
      <c r="Q121" s="179">
        <v>0</v>
      </c>
      <c r="R121" s="179">
        <f t="shared" si="12"/>
        <v>0</v>
      </c>
      <c r="S121" s="179">
        <v>0</v>
      </c>
      <c r="T121" s="180">
        <f t="shared" si="13"/>
        <v>0</v>
      </c>
      <c r="AR121" s="13" t="s">
        <v>149</v>
      </c>
      <c r="AT121" s="13" t="s">
        <v>138</v>
      </c>
      <c r="AU121" s="13" t="s">
        <v>83</v>
      </c>
      <c r="AY121" s="13" t="s">
        <v>129</v>
      </c>
      <c r="BE121" s="181">
        <f t="shared" si="14"/>
        <v>0</v>
      </c>
      <c r="BF121" s="181">
        <f t="shared" si="15"/>
        <v>0</v>
      </c>
      <c r="BG121" s="181">
        <f t="shared" si="16"/>
        <v>0</v>
      </c>
      <c r="BH121" s="181">
        <f t="shared" si="17"/>
        <v>0</v>
      </c>
      <c r="BI121" s="181">
        <f t="shared" si="18"/>
        <v>0</v>
      </c>
      <c r="BJ121" s="13" t="s">
        <v>22</v>
      </c>
      <c r="BK121" s="181">
        <f t="shared" si="19"/>
        <v>0</v>
      </c>
      <c r="BL121" s="13" t="s">
        <v>149</v>
      </c>
      <c r="BM121" s="13" t="s">
        <v>820</v>
      </c>
    </row>
    <row r="122" spans="2:65" s="1" customFormat="1" ht="16.5" customHeight="1">
      <c r="B122" s="30"/>
      <c r="C122" s="182" t="s">
        <v>355</v>
      </c>
      <c r="D122" s="182" t="s">
        <v>138</v>
      </c>
      <c r="E122" s="183" t="s">
        <v>821</v>
      </c>
      <c r="F122" s="184" t="s">
        <v>822</v>
      </c>
      <c r="G122" s="185" t="s">
        <v>144</v>
      </c>
      <c r="H122" s="186">
        <v>250</v>
      </c>
      <c r="I122" s="187"/>
      <c r="J122" s="188">
        <f t="shared" si="10"/>
        <v>0</v>
      </c>
      <c r="K122" s="184" t="s">
        <v>136</v>
      </c>
      <c r="L122" s="189"/>
      <c r="M122" s="190" t="s">
        <v>20</v>
      </c>
      <c r="N122" s="191" t="s">
        <v>45</v>
      </c>
      <c r="O122" s="56"/>
      <c r="P122" s="179">
        <f t="shared" si="11"/>
        <v>0</v>
      </c>
      <c r="Q122" s="179">
        <v>0</v>
      </c>
      <c r="R122" s="179">
        <f t="shared" si="12"/>
        <v>0</v>
      </c>
      <c r="S122" s="179">
        <v>0</v>
      </c>
      <c r="T122" s="180">
        <f t="shared" si="13"/>
        <v>0</v>
      </c>
      <c r="AR122" s="13" t="s">
        <v>83</v>
      </c>
      <c r="AT122" s="13" t="s">
        <v>138</v>
      </c>
      <c r="AU122" s="13" t="s">
        <v>83</v>
      </c>
      <c r="AY122" s="13" t="s">
        <v>129</v>
      </c>
      <c r="BE122" s="181">
        <f t="shared" si="14"/>
        <v>0</v>
      </c>
      <c r="BF122" s="181">
        <f t="shared" si="15"/>
        <v>0</v>
      </c>
      <c r="BG122" s="181">
        <f t="shared" si="16"/>
        <v>0</v>
      </c>
      <c r="BH122" s="181">
        <f t="shared" si="17"/>
        <v>0</v>
      </c>
      <c r="BI122" s="181">
        <f t="shared" si="18"/>
        <v>0</v>
      </c>
      <c r="BJ122" s="13" t="s">
        <v>22</v>
      </c>
      <c r="BK122" s="181">
        <f t="shared" si="19"/>
        <v>0</v>
      </c>
      <c r="BL122" s="13" t="s">
        <v>22</v>
      </c>
      <c r="BM122" s="13" t="s">
        <v>823</v>
      </c>
    </row>
    <row r="123" spans="2:65" s="1" customFormat="1" ht="33.75" customHeight="1">
      <c r="B123" s="30"/>
      <c r="C123" s="170" t="s">
        <v>260</v>
      </c>
      <c r="D123" s="170" t="s">
        <v>132</v>
      </c>
      <c r="E123" s="171" t="s">
        <v>489</v>
      </c>
      <c r="F123" s="172" t="s">
        <v>490</v>
      </c>
      <c r="G123" s="173" t="s">
        <v>135</v>
      </c>
      <c r="H123" s="174">
        <v>9</v>
      </c>
      <c r="I123" s="175"/>
      <c r="J123" s="176">
        <f t="shared" si="10"/>
        <v>0</v>
      </c>
      <c r="K123" s="172" t="s">
        <v>136</v>
      </c>
      <c r="L123" s="34"/>
      <c r="M123" s="177" t="s">
        <v>20</v>
      </c>
      <c r="N123" s="178" t="s">
        <v>45</v>
      </c>
      <c r="O123" s="56"/>
      <c r="P123" s="179">
        <f t="shared" si="11"/>
        <v>0</v>
      </c>
      <c r="Q123" s="179">
        <v>0</v>
      </c>
      <c r="R123" s="179">
        <f t="shared" si="12"/>
        <v>0</v>
      </c>
      <c r="S123" s="179">
        <v>0</v>
      </c>
      <c r="T123" s="180">
        <f t="shared" si="13"/>
        <v>0</v>
      </c>
      <c r="AR123" s="13" t="s">
        <v>22</v>
      </c>
      <c r="AT123" s="13" t="s">
        <v>132</v>
      </c>
      <c r="AU123" s="13" t="s">
        <v>83</v>
      </c>
      <c r="AY123" s="13" t="s">
        <v>129</v>
      </c>
      <c r="BE123" s="181">
        <f t="shared" si="14"/>
        <v>0</v>
      </c>
      <c r="BF123" s="181">
        <f t="shared" si="15"/>
        <v>0</v>
      </c>
      <c r="BG123" s="181">
        <f t="shared" si="16"/>
        <v>0</v>
      </c>
      <c r="BH123" s="181">
        <f t="shared" si="17"/>
        <v>0</v>
      </c>
      <c r="BI123" s="181">
        <f t="shared" si="18"/>
        <v>0</v>
      </c>
      <c r="BJ123" s="13" t="s">
        <v>22</v>
      </c>
      <c r="BK123" s="181">
        <f t="shared" si="19"/>
        <v>0</v>
      </c>
      <c r="BL123" s="13" t="s">
        <v>22</v>
      </c>
      <c r="BM123" s="13" t="s">
        <v>824</v>
      </c>
    </row>
    <row r="124" spans="2:65" s="1" customFormat="1" ht="22.5" customHeight="1">
      <c r="B124" s="30"/>
      <c r="C124" s="182" t="s">
        <v>251</v>
      </c>
      <c r="D124" s="182" t="s">
        <v>138</v>
      </c>
      <c r="E124" s="183" t="s">
        <v>422</v>
      </c>
      <c r="F124" s="184" t="s">
        <v>423</v>
      </c>
      <c r="G124" s="185" t="s">
        <v>135</v>
      </c>
      <c r="H124" s="186">
        <v>9</v>
      </c>
      <c r="I124" s="187"/>
      <c r="J124" s="188">
        <f t="shared" si="10"/>
        <v>0</v>
      </c>
      <c r="K124" s="184" t="s">
        <v>136</v>
      </c>
      <c r="L124" s="189"/>
      <c r="M124" s="190" t="s">
        <v>20</v>
      </c>
      <c r="N124" s="191" t="s">
        <v>45</v>
      </c>
      <c r="O124" s="56"/>
      <c r="P124" s="179">
        <f t="shared" si="11"/>
        <v>0</v>
      </c>
      <c r="Q124" s="179">
        <v>0</v>
      </c>
      <c r="R124" s="179">
        <f t="shared" si="12"/>
        <v>0</v>
      </c>
      <c r="S124" s="179">
        <v>0</v>
      </c>
      <c r="T124" s="180">
        <f t="shared" si="13"/>
        <v>0</v>
      </c>
      <c r="AR124" s="13" t="s">
        <v>149</v>
      </c>
      <c r="AT124" s="13" t="s">
        <v>138</v>
      </c>
      <c r="AU124" s="13" t="s">
        <v>83</v>
      </c>
      <c r="AY124" s="13" t="s">
        <v>129</v>
      </c>
      <c r="BE124" s="181">
        <f t="shared" si="14"/>
        <v>0</v>
      </c>
      <c r="BF124" s="181">
        <f t="shared" si="15"/>
        <v>0</v>
      </c>
      <c r="BG124" s="181">
        <f t="shared" si="16"/>
        <v>0</v>
      </c>
      <c r="BH124" s="181">
        <f t="shared" si="17"/>
        <v>0</v>
      </c>
      <c r="BI124" s="181">
        <f t="shared" si="18"/>
        <v>0</v>
      </c>
      <c r="BJ124" s="13" t="s">
        <v>22</v>
      </c>
      <c r="BK124" s="181">
        <f t="shared" si="19"/>
        <v>0</v>
      </c>
      <c r="BL124" s="13" t="s">
        <v>149</v>
      </c>
      <c r="BM124" s="13" t="s">
        <v>825</v>
      </c>
    </row>
    <row r="125" spans="2:65" s="1" customFormat="1" ht="33.75" customHeight="1">
      <c r="B125" s="30"/>
      <c r="C125" s="170" t="s">
        <v>255</v>
      </c>
      <c r="D125" s="170" t="s">
        <v>132</v>
      </c>
      <c r="E125" s="171" t="s">
        <v>473</v>
      </c>
      <c r="F125" s="172" t="s">
        <v>474</v>
      </c>
      <c r="G125" s="173" t="s">
        <v>135</v>
      </c>
      <c r="H125" s="174">
        <v>2</v>
      </c>
      <c r="I125" s="175"/>
      <c r="J125" s="176">
        <f t="shared" si="10"/>
        <v>0</v>
      </c>
      <c r="K125" s="172" t="s">
        <v>136</v>
      </c>
      <c r="L125" s="34"/>
      <c r="M125" s="177" t="s">
        <v>20</v>
      </c>
      <c r="N125" s="178" t="s">
        <v>45</v>
      </c>
      <c r="O125" s="56"/>
      <c r="P125" s="179">
        <f t="shared" si="11"/>
        <v>0</v>
      </c>
      <c r="Q125" s="179">
        <v>0</v>
      </c>
      <c r="R125" s="179">
        <f t="shared" si="12"/>
        <v>0</v>
      </c>
      <c r="S125" s="179">
        <v>0</v>
      </c>
      <c r="T125" s="180">
        <f t="shared" si="13"/>
        <v>0</v>
      </c>
      <c r="AR125" s="13" t="s">
        <v>22</v>
      </c>
      <c r="AT125" s="13" t="s">
        <v>132</v>
      </c>
      <c r="AU125" s="13" t="s">
        <v>83</v>
      </c>
      <c r="AY125" s="13" t="s">
        <v>129</v>
      </c>
      <c r="BE125" s="181">
        <f t="shared" si="14"/>
        <v>0</v>
      </c>
      <c r="BF125" s="181">
        <f t="shared" si="15"/>
        <v>0</v>
      </c>
      <c r="BG125" s="181">
        <f t="shared" si="16"/>
        <v>0</v>
      </c>
      <c r="BH125" s="181">
        <f t="shared" si="17"/>
        <v>0</v>
      </c>
      <c r="BI125" s="181">
        <f t="shared" si="18"/>
        <v>0</v>
      </c>
      <c r="BJ125" s="13" t="s">
        <v>22</v>
      </c>
      <c r="BK125" s="181">
        <f t="shared" si="19"/>
        <v>0</v>
      </c>
      <c r="BL125" s="13" t="s">
        <v>22</v>
      </c>
      <c r="BM125" s="13" t="s">
        <v>826</v>
      </c>
    </row>
    <row r="126" spans="2:65" s="1" customFormat="1" ht="33.75" customHeight="1">
      <c r="B126" s="30"/>
      <c r="C126" s="170" t="s">
        <v>472</v>
      </c>
      <c r="D126" s="170" t="s">
        <v>132</v>
      </c>
      <c r="E126" s="171" t="s">
        <v>477</v>
      </c>
      <c r="F126" s="172" t="s">
        <v>478</v>
      </c>
      <c r="G126" s="173" t="s">
        <v>135</v>
      </c>
      <c r="H126" s="174">
        <v>8</v>
      </c>
      <c r="I126" s="175"/>
      <c r="J126" s="176">
        <f t="shared" si="10"/>
        <v>0</v>
      </c>
      <c r="K126" s="172" t="s">
        <v>136</v>
      </c>
      <c r="L126" s="34"/>
      <c r="M126" s="177" t="s">
        <v>20</v>
      </c>
      <c r="N126" s="178" t="s">
        <v>45</v>
      </c>
      <c r="O126" s="56"/>
      <c r="P126" s="179">
        <f t="shared" si="11"/>
        <v>0</v>
      </c>
      <c r="Q126" s="179">
        <v>0</v>
      </c>
      <c r="R126" s="179">
        <f t="shared" si="12"/>
        <v>0</v>
      </c>
      <c r="S126" s="179">
        <v>0</v>
      </c>
      <c r="T126" s="180">
        <f t="shared" si="13"/>
        <v>0</v>
      </c>
      <c r="AR126" s="13" t="s">
        <v>22</v>
      </c>
      <c r="AT126" s="13" t="s">
        <v>132</v>
      </c>
      <c r="AU126" s="13" t="s">
        <v>83</v>
      </c>
      <c r="AY126" s="13" t="s">
        <v>129</v>
      </c>
      <c r="BE126" s="181">
        <f t="shared" si="14"/>
        <v>0</v>
      </c>
      <c r="BF126" s="181">
        <f t="shared" si="15"/>
        <v>0</v>
      </c>
      <c r="BG126" s="181">
        <f t="shared" si="16"/>
        <v>0</v>
      </c>
      <c r="BH126" s="181">
        <f t="shared" si="17"/>
        <v>0</v>
      </c>
      <c r="BI126" s="181">
        <f t="shared" si="18"/>
        <v>0</v>
      </c>
      <c r="BJ126" s="13" t="s">
        <v>22</v>
      </c>
      <c r="BK126" s="181">
        <f t="shared" si="19"/>
        <v>0</v>
      </c>
      <c r="BL126" s="13" t="s">
        <v>22</v>
      </c>
      <c r="BM126" s="13" t="s">
        <v>827</v>
      </c>
    </row>
    <row r="127" spans="2:65" s="1" customFormat="1" ht="33.75" customHeight="1">
      <c r="B127" s="30"/>
      <c r="C127" s="170" t="s">
        <v>476</v>
      </c>
      <c r="D127" s="170" t="s">
        <v>132</v>
      </c>
      <c r="E127" s="171" t="s">
        <v>481</v>
      </c>
      <c r="F127" s="172" t="s">
        <v>482</v>
      </c>
      <c r="G127" s="173" t="s">
        <v>135</v>
      </c>
      <c r="H127" s="174">
        <v>9</v>
      </c>
      <c r="I127" s="175"/>
      <c r="J127" s="176">
        <f t="shared" si="10"/>
        <v>0</v>
      </c>
      <c r="K127" s="172" t="s">
        <v>136</v>
      </c>
      <c r="L127" s="34"/>
      <c r="M127" s="177" t="s">
        <v>20</v>
      </c>
      <c r="N127" s="178" t="s">
        <v>45</v>
      </c>
      <c r="O127" s="56"/>
      <c r="P127" s="179">
        <f t="shared" si="11"/>
        <v>0</v>
      </c>
      <c r="Q127" s="179">
        <v>0</v>
      </c>
      <c r="R127" s="179">
        <f t="shared" si="12"/>
        <v>0</v>
      </c>
      <c r="S127" s="179">
        <v>0</v>
      </c>
      <c r="T127" s="180">
        <f t="shared" si="13"/>
        <v>0</v>
      </c>
      <c r="AR127" s="13" t="s">
        <v>22</v>
      </c>
      <c r="AT127" s="13" t="s">
        <v>132</v>
      </c>
      <c r="AU127" s="13" t="s">
        <v>83</v>
      </c>
      <c r="AY127" s="13" t="s">
        <v>129</v>
      </c>
      <c r="BE127" s="181">
        <f t="shared" si="14"/>
        <v>0</v>
      </c>
      <c r="BF127" s="181">
        <f t="shared" si="15"/>
        <v>0</v>
      </c>
      <c r="BG127" s="181">
        <f t="shared" si="16"/>
        <v>0</v>
      </c>
      <c r="BH127" s="181">
        <f t="shared" si="17"/>
        <v>0</v>
      </c>
      <c r="BI127" s="181">
        <f t="shared" si="18"/>
        <v>0</v>
      </c>
      <c r="BJ127" s="13" t="s">
        <v>22</v>
      </c>
      <c r="BK127" s="181">
        <f t="shared" si="19"/>
        <v>0</v>
      </c>
      <c r="BL127" s="13" t="s">
        <v>22</v>
      </c>
      <c r="BM127" s="13" t="s">
        <v>828</v>
      </c>
    </row>
    <row r="128" spans="2:65" s="10" customFormat="1" ht="22.9" customHeight="1">
      <c r="B128" s="154"/>
      <c r="C128" s="155"/>
      <c r="D128" s="156" t="s">
        <v>73</v>
      </c>
      <c r="E128" s="168" t="s">
        <v>146</v>
      </c>
      <c r="F128" s="168" t="s">
        <v>632</v>
      </c>
      <c r="G128" s="155"/>
      <c r="H128" s="155"/>
      <c r="I128" s="158"/>
      <c r="J128" s="169">
        <f>BK128</f>
        <v>0</v>
      </c>
      <c r="K128" s="155"/>
      <c r="L128" s="160"/>
      <c r="M128" s="161"/>
      <c r="N128" s="162"/>
      <c r="O128" s="162"/>
      <c r="P128" s="163">
        <f>SUM(P129:P138)</f>
        <v>0</v>
      </c>
      <c r="Q128" s="162"/>
      <c r="R128" s="163">
        <f>SUM(R129:R138)</f>
        <v>0</v>
      </c>
      <c r="S128" s="162"/>
      <c r="T128" s="164">
        <f>SUM(T129:T138)</f>
        <v>0</v>
      </c>
      <c r="AR128" s="165" t="s">
        <v>22</v>
      </c>
      <c r="AT128" s="166" t="s">
        <v>73</v>
      </c>
      <c r="AU128" s="166" t="s">
        <v>22</v>
      </c>
      <c r="AY128" s="165" t="s">
        <v>129</v>
      </c>
      <c r="BK128" s="167">
        <f>SUM(BK129:BK138)</f>
        <v>0</v>
      </c>
    </row>
    <row r="129" spans="2:65" s="1" customFormat="1" ht="22.5" customHeight="1">
      <c r="B129" s="30"/>
      <c r="C129" s="170" t="s">
        <v>480</v>
      </c>
      <c r="D129" s="170" t="s">
        <v>132</v>
      </c>
      <c r="E129" s="171" t="s">
        <v>634</v>
      </c>
      <c r="F129" s="172" t="s">
        <v>635</v>
      </c>
      <c r="G129" s="173" t="s">
        <v>135</v>
      </c>
      <c r="H129" s="174">
        <v>1</v>
      </c>
      <c r="I129" s="175"/>
      <c r="J129" s="176">
        <f t="shared" ref="J129:J138" si="20">ROUND(I129*H129,2)</f>
        <v>0</v>
      </c>
      <c r="K129" s="172" t="s">
        <v>136</v>
      </c>
      <c r="L129" s="34"/>
      <c r="M129" s="177" t="s">
        <v>20</v>
      </c>
      <c r="N129" s="178" t="s">
        <v>45</v>
      </c>
      <c r="O129" s="56"/>
      <c r="P129" s="179">
        <f t="shared" ref="P129:P138" si="21">O129*H129</f>
        <v>0</v>
      </c>
      <c r="Q129" s="179">
        <v>0</v>
      </c>
      <c r="R129" s="179">
        <f t="shared" ref="R129:R138" si="22">Q129*H129</f>
        <v>0</v>
      </c>
      <c r="S129" s="179">
        <v>0</v>
      </c>
      <c r="T129" s="180">
        <f t="shared" ref="T129:T138" si="23">S129*H129</f>
        <v>0</v>
      </c>
      <c r="AR129" s="13" t="s">
        <v>22</v>
      </c>
      <c r="AT129" s="13" t="s">
        <v>132</v>
      </c>
      <c r="AU129" s="13" t="s">
        <v>83</v>
      </c>
      <c r="AY129" s="13" t="s">
        <v>129</v>
      </c>
      <c r="BE129" s="181">
        <f t="shared" ref="BE129:BE138" si="24">IF(N129="základní",J129,0)</f>
        <v>0</v>
      </c>
      <c r="BF129" s="181">
        <f t="shared" ref="BF129:BF138" si="25">IF(N129="snížená",J129,0)</f>
        <v>0</v>
      </c>
      <c r="BG129" s="181">
        <f t="shared" ref="BG129:BG138" si="26">IF(N129="zákl. přenesená",J129,0)</f>
        <v>0</v>
      </c>
      <c r="BH129" s="181">
        <f t="shared" ref="BH129:BH138" si="27">IF(N129="sníž. přenesená",J129,0)</f>
        <v>0</v>
      </c>
      <c r="BI129" s="181">
        <f t="shared" ref="BI129:BI138" si="28">IF(N129="nulová",J129,0)</f>
        <v>0</v>
      </c>
      <c r="BJ129" s="13" t="s">
        <v>22</v>
      </c>
      <c r="BK129" s="181">
        <f t="shared" ref="BK129:BK138" si="29">ROUND(I129*H129,2)</f>
        <v>0</v>
      </c>
      <c r="BL129" s="13" t="s">
        <v>22</v>
      </c>
      <c r="BM129" s="13" t="s">
        <v>829</v>
      </c>
    </row>
    <row r="130" spans="2:65" s="1" customFormat="1" ht="16.5" customHeight="1">
      <c r="B130" s="30"/>
      <c r="C130" s="182" t="s">
        <v>484</v>
      </c>
      <c r="D130" s="182" t="s">
        <v>138</v>
      </c>
      <c r="E130" s="183" t="s">
        <v>638</v>
      </c>
      <c r="F130" s="184" t="s">
        <v>639</v>
      </c>
      <c r="G130" s="185" t="s">
        <v>135</v>
      </c>
      <c r="H130" s="186">
        <v>1</v>
      </c>
      <c r="I130" s="187"/>
      <c r="J130" s="188">
        <f t="shared" si="20"/>
        <v>0</v>
      </c>
      <c r="K130" s="184" t="s">
        <v>136</v>
      </c>
      <c r="L130" s="189"/>
      <c r="M130" s="190" t="s">
        <v>20</v>
      </c>
      <c r="N130" s="191" t="s">
        <v>45</v>
      </c>
      <c r="O130" s="56"/>
      <c r="P130" s="179">
        <f t="shared" si="21"/>
        <v>0</v>
      </c>
      <c r="Q130" s="179">
        <v>0</v>
      </c>
      <c r="R130" s="179">
        <f t="shared" si="22"/>
        <v>0</v>
      </c>
      <c r="S130" s="179">
        <v>0</v>
      </c>
      <c r="T130" s="180">
        <f t="shared" si="23"/>
        <v>0</v>
      </c>
      <c r="AR130" s="13" t="s">
        <v>149</v>
      </c>
      <c r="AT130" s="13" t="s">
        <v>138</v>
      </c>
      <c r="AU130" s="13" t="s">
        <v>83</v>
      </c>
      <c r="AY130" s="13" t="s">
        <v>129</v>
      </c>
      <c r="BE130" s="181">
        <f t="shared" si="24"/>
        <v>0</v>
      </c>
      <c r="BF130" s="181">
        <f t="shared" si="25"/>
        <v>0</v>
      </c>
      <c r="BG130" s="181">
        <f t="shared" si="26"/>
        <v>0</v>
      </c>
      <c r="BH130" s="181">
        <f t="shared" si="27"/>
        <v>0</v>
      </c>
      <c r="BI130" s="181">
        <f t="shared" si="28"/>
        <v>0</v>
      </c>
      <c r="BJ130" s="13" t="s">
        <v>22</v>
      </c>
      <c r="BK130" s="181">
        <f t="shared" si="29"/>
        <v>0</v>
      </c>
      <c r="BL130" s="13" t="s">
        <v>149</v>
      </c>
      <c r="BM130" s="13" t="s">
        <v>830</v>
      </c>
    </row>
    <row r="131" spans="2:65" s="1" customFormat="1" ht="16.5" customHeight="1">
      <c r="B131" s="30"/>
      <c r="C131" s="170" t="s">
        <v>488</v>
      </c>
      <c r="D131" s="170" t="s">
        <v>132</v>
      </c>
      <c r="E131" s="171" t="s">
        <v>642</v>
      </c>
      <c r="F131" s="172" t="s">
        <v>643</v>
      </c>
      <c r="G131" s="173" t="s">
        <v>135</v>
      </c>
      <c r="H131" s="174">
        <v>1</v>
      </c>
      <c r="I131" s="175"/>
      <c r="J131" s="176">
        <f t="shared" si="20"/>
        <v>0</v>
      </c>
      <c r="K131" s="172" t="s">
        <v>136</v>
      </c>
      <c r="L131" s="34"/>
      <c r="M131" s="177" t="s">
        <v>20</v>
      </c>
      <c r="N131" s="178" t="s">
        <v>45</v>
      </c>
      <c r="O131" s="56"/>
      <c r="P131" s="179">
        <f t="shared" si="21"/>
        <v>0</v>
      </c>
      <c r="Q131" s="179">
        <v>0</v>
      </c>
      <c r="R131" s="179">
        <f t="shared" si="22"/>
        <v>0</v>
      </c>
      <c r="S131" s="179">
        <v>0</v>
      </c>
      <c r="T131" s="180">
        <f t="shared" si="23"/>
        <v>0</v>
      </c>
      <c r="AR131" s="13" t="s">
        <v>22</v>
      </c>
      <c r="AT131" s="13" t="s">
        <v>132</v>
      </c>
      <c r="AU131" s="13" t="s">
        <v>83</v>
      </c>
      <c r="AY131" s="13" t="s">
        <v>129</v>
      </c>
      <c r="BE131" s="181">
        <f t="shared" si="24"/>
        <v>0</v>
      </c>
      <c r="BF131" s="181">
        <f t="shared" si="25"/>
        <v>0</v>
      </c>
      <c r="BG131" s="181">
        <f t="shared" si="26"/>
        <v>0</v>
      </c>
      <c r="BH131" s="181">
        <f t="shared" si="27"/>
        <v>0</v>
      </c>
      <c r="BI131" s="181">
        <f t="shared" si="28"/>
        <v>0</v>
      </c>
      <c r="BJ131" s="13" t="s">
        <v>22</v>
      </c>
      <c r="BK131" s="181">
        <f t="shared" si="29"/>
        <v>0</v>
      </c>
      <c r="BL131" s="13" t="s">
        <v>22</v>
      </c>
      <c r="BM131" s="13" t="s">
        <v>831</v>
      </c>
    </row>
    <row r="132" spans="2:65" s="1" customFormat="1" ht="16.5" customHeight="1">
      <c r="B132" s="30"/>
      <c r="C132" s="182" t="s">
        <v>492</v>
      </c>
      <c r="D132" s="182" t="s">
        <v>138</v>
      </c>
      <c r="E132" s="183" t="s">
        <v>646</v>
      </c>
      <c r="F132" s="184" t="s">
        <v>647</v>
      </c>
      <c r="G132" s="185" t="s">
        <v>135</v>
      </c>
      <c r="H132" s="186">
        <v>1</v>
      </c>
      <c r="I132" s="187"/>
      <c r="J132" s="188">
        <f t="shared" si="20"/>
        <v>0</v>
      </c>
      <c r="K132" s="184" t="s">
        <v>136</v>
      </c>
      <c r="L132" s="189"/>
      <c r="M132" s="190" t="s">
        <v>20</v>
      </c>
      <c r="N132" s="191" t="s">
        <v>45</v>
      </c>
      <c r="O132" s="56"/>
      <c r="P132" s="179">
        <f t="shared" si="21"/>
        <v>0</v>
      </c>
      <c r="Q132" s="179">
        <v>0</v>
      </c>
      <c r="R132" s="179">
        <f t="shared" si="22"/>
        <v>0</v>
      </c>
      <c r="S132" s="179">
        <v>0</v>
      </c>
      <c r="T132" s="180">
        <f t="shared" si="23"/>
        <v>0</v>
      </c>
      <c r="AR132" s="13" t="s">
        <v>149</v>
      </c>
      <c r="AT132" s="13" t="s">
        <v>138</v>
      </c>
      <c r="AU132" s="13" t="s">
        <v>83</v>
      </c>
      <c r="AY132" s="13" t="s">
        <v>129</v>
      </c>
      <c r="BE132" s="181">
        <f t="shared" si="24"/>
        <v>0</v>
      </c>
      <c r="BF132" s="181">
        <f t="shared" si="25"/>
        <v>0</v>
      </c>
      <c r="BG132" s="181">
        <f t="shared" si="26"/>
        <v>0</v>
      </c>
      <c r="BH132" s="181">
        <f t="shared" si="27"/>
        <v>0</v>
      </c>
      <c r="BI132" s="181">
        <f t="shared" si="28"/>
        <v>0</v>
      </c>
      <c r="BJ132" s="13" t="s">
        <v>22</v>
      </c>
      <c r="BK132" s="181">
        <f t="shared" si="29"/>
        <v>0</v>
      </c>
      <c r="BL132" s="13" t="s">
        <v>149</v>
      </c>
      <c r="BM132" s="13" t="s">
        <v>832</v>
      </c>
    </row>
    <row r="133" spans="2:65" s="1" customFormat="1" ht="16.5" customHeight="1">
      <c r="B133" s="30"/>
      <c r="C133" s="170" t="s">
        <v>494</v>
      </c>
      <c r="D133" s="170" t="s">
        <v>132</v>
      </c>
      <c r="E133" s="171" t="s">
        <v>714</v>
      </c>
      <c r="F133" s="172" t="s">
        <v>715</v>
      </c>
      <c r="G133" s="173" t="s">
        <v>135</v>
      </c>
      <c r="H133" s="174">
        <v>1</v>
      </c>
      <c r="I133" s="175"/>
      <c r="J133" s="176">
        <f t="shared" si="20"/>
        <v>0</v>
      </c>
      <c r="K133" s="172" t="s">
        <v>136</v>
      </c>
      <c r="L133" s="34"/>
      <c r="M133" s="177" t="s">
        <v>20</v>
      </c>
      <c r="N133" s="178" t="s">
        <v>45</v>
      </c>
      <c r="O133" s="56"/>
      <c r="P133" s="179">
        <f t="shared" si="21"/>
        <v>0</v>
      </c>
      <c r="Q133" s="179">
        <v>0</v>
      </c>
      <c r="R133" s="179">
        <f t="shared" si="22"/>
        <v>0</v>
      </c>
      <c r="S133" s="179">
        <v>0</v>
      </c>
      <c r="T133" s="180">
        <f t="shared" si="23"/>
        <v>0</v>
      </c>
      <c r="AR133" s="13" t="s">
        <v>22</v>
      </c>
      <c r="AT133" s="13" t="s">
        <v>132</v>
      </c>
      <c r="AU133" s="13" t="s">
        <v>83</v>
      </c>
      <c r="AY133" s="13" t="s">
        <v>129</v>
      </c>
      <c r="BE133" s="181">
        <f t="shared" si="24"/>
        <v>0</v>
      </c>
      <c r="BF133" s="181">
        <f t="shared" si="25"/>
        <v>0</v>
      </c>
      <c r="BG133" s="181">
        <f t="shared" si="26"/>
        <v>0</v>
      </c>
      <c r="BH133" s="181">
        <f t="shared" si="27"/>
        <v>0</v>
      </c>
      <c r="BI133" s="181">
        <f t="shared" si="28"/>
        <v>0</v>
      </c>
      <c r="BJ133" s="13" t="s">
        <v>22</v>
      </c>
      <c r="BK133" s="181">
        <f t="shared" si="29"/>
        <v>0</v>
      </c>
      <c r="BL133" s="13" t="s">
        <v>22</v>
      </c>
      <c r="BM133" s="13" t="s">
        <v>833</v>
      </c>
    </row>
    <row r="134" spans="2:65" s="1" customFormat="1" ht="22.5" customHeight="1">
      <c r="B134" s="30"/>
      <c r="C134" s="170" t="s">
        <v>498</v>
      </c>
      <c r="D134" s="170" t="s">
        <v>132</v>
      </c>
      <c r="E134" s="171" t="s">
        <v>695</v>
      </c>
      <c r="F134" s="172" t="s">
        <v>696</v>
      </c>
      <c r="G134" s="173" t="s">
        <v>135</v>
      </c>
      <c r="H134" s="174">
        <v>1</v>
      </c>
      <c r="I134" s="175"/>
      <c r="J134" s="176">
        <f t="shared" si="20"/>
        <v>0</v>
      </c>
      <c r="K134" s="172" t="s">
        <v>136</v>
      </c>
      <c r="L134" s="34"/>
      <c r="M134" s="177" t="s">
        <v>20</v>
      </c>
      <c r="N134" s="178" t="s">
        <v>45</v>
      </c>
      <c r="O134" s="56"/>
      <c r="P134" s="179">
        <f t="shared" si="21"/>
        <v>0</v>
      </c>
      <c r="Q134" s="179">
        <v>0</v>
      </c>
      <c r="R134" s="179">
        <f t="shared" si="22"/>
        <v>0</v>
      </c>
      <c r="S134" s="179">
        <v>0</v>
      </c>
      <c r="T134" s="180">
        <f t="shared" si="23"/>
        <v>0</v>
      </c>
      <c r="AR134" s="13" t="s">
        <v>22</v>
      </c>
      <c r="AT134" s="13" t="s">
        <v>132</v>
      </c>
      <c r="AU134" s="13" t="s">
        <v>83</v>
      </c>
      <c r="AY134" s="13" t="s">
        <v>129</v>
      </c>
      <c r="BE134" s="181">
        <f t="shared" si="24"/>
        <v>0</v>
      </c>
      <c r="BF134" s="181">
        <f t="shared" si="25"/>
        <v>0</v>
      </c>
      <c r="BG134" s="181">
        <f t="shared" si="26"/>
        <v>0</v>
      </c>
      <c r="BH134" s="181">
        <f t="shared" si="27"/>
        <v>0</v>
      </c>
      <c r="BI134" s="181">
        <f t="shared" si="28"/>
        <v>0</v>
      </c>
      <c r="BJ134" s="13" t="s">
        <v>22</v>
      </c>
      <c r="BK134" s="181">
        <f t="shared" si="29"/>
        <v>0</v>
      </c>
      <c r="BL134" s="13" t="s">
        <v>22</v>
      </c>
      <c r="BM134" s="13" t="s">
        <v>834</v>
      </c>
    </row>
    <row r="135" spans="2:65" s="1" customFormat="1" ht="16.5" customHeight="1">
      <c r="B135" s="30"/>
      <c r="C135" s="170" t="s">
        <v>500</v>
      </c>
      <c r="D135" s="170" t="s">
        <v>132</v>
      </c>
      <c r="E135" s="171" t="s">
        <v>710</v>
      </c>
      <c r="F135" s="172" t="s">
        <v>711</v>
      </c>
      <c r="G135" s="173" t="s">
        <v>135</v>
      </c>
      <c r="H135" s="174">
        <v>1</v>
      </c>
      <c r="I135" s="175"/>
      <c r="J135" s="176">
        <f t="shared" si="20"/>
        <v>0</v>
      </c>
      <c r="K135" s="172" t="s">
        <v>136</v>
      </c>
      <c r="L135" s="34"/>
      <c r="M135" s="177" t="s">
        <v>20</v>
      </c>
      <c r="N135" s="178" t="s">
        <v>45</v>
      </c>
      <c r="O135" s="56"/>
      <c r="P135" s="179">
        <f t="shared" si="21"/>
        <v>0</v>
      </c>
      <c r="Q135" s="179">
        <v>0</v>
      </c>
      <c r="R135" s="179">
        <f t="shared" si="22"/>
        <v>0</v>
      </c>
      <c r="S135" s="179">
        <v>0</v>
      </c>
      <c r="T135" s="180">
        <f t="shared" si="23"/>
        <v>0</v>
      </c>
      <c r="AR135" s="13" t="s">
        <v>22</v>
      </c>
      <c r="AT135" s="13" t="s">
        <v>132</v>
      </c>
      <c r="AU135" s="13" t="s">
        <v>83</v>
      </c>
      <c r="AY135" s="13" t="s">
        <v>129</v>
      </c>
      <c r="BE135" s="181">
        <f t="shared" si="24"/>
        <v>0</v>
      </c>
      <c r="BF135" s="181">
        <f t="shared" si="25"/>
        <v>0</v>
      </c>
      <c r="BG135" s="181">
        <f t="shared" si="26"/>
        <v>0</v>
      </c>
      <c r="BH135" s="181">
        <f t="shared" si="27"/>
        <v>0</v>
      </c>
      <c r="BI135" s="181">
        <f t="shared" si="28"/>
        <v>0</v>
      </c>
      <c r="BJ135" s="13" t="s">
        <v>22</v>
      </c>
      <c r="BK135" s="181">
        <f t="shared" si="29"/>
        <v>0</v>
      </c>
      <c r="BL135" s="13" t="s">
        <v>22</v>
      </c>
      <c r="BM135" s="13" t="s">
        <v>835</v>
      </c>
    </row>
    <row r="136" spans="2:65" s="1" customFormat="1" ht="33.75" customHeight="1">
      <c r="B136" s="30"/>
      <c r="C136" s="170" t="s">
        <v>504</v>
      </c>
      <c r="D136" s="170" t="s">
        <v>132</v>
      </c>
      <c r="E136" s="171" t="s">
        <v>699</v>
      </c>
      <c r="F136" s="172" t="s">
        <v>700</v>
      </c>
      <c r="G136" s="173" t="s">
        <v>135</v>
      </c>
      <c r="H136" s="174">
        <v>1</v>
      </c>
      <c r="I136" s="175"/>
      <c r="J136" s="176">
        <f t="shared" si="20"/>
        <v>0</v>
      </c>
      <c r="K136" s="172" t="s">
        <v>136</v>
      </c>
      <c r="L136" s="34"/>
      <c r="M136" s="177" t="s">
        <v>20</v>
      </c>
      <c r="N136" s="178" t="s">
        <v>45</v>
      </c>
      <c r="O136" s="56"/>
      <c r="P136" s="179">
        <f t="shared" si="21"/>
        <v>0</v>
      </c>
      <c r="Q136" s="179">
        <v>0</v>
      </c>
      <c r="R136" s="179">
        <f t="shared" si="22"/>
        <v>0</v>
      </c>
      <c r="S136" s="179">
        <v>0</v>
      </c>
      <c r="T136" s="180">
        <f t="shared" si="23"/>
        <v>0</v>
      </c>
      <c r="AR136" s="13" t="s">
        <v>22</v>
      </c>
      <c r="AT136" s="13" t="s">
        <v>132</v>
      </c>
      <c r="AU136" s="13" t="s">
        <v>83</v>
      </c>
      <c r="AY136" s="13" t="s">
        <v>129</v>
      </c>
      <c r="BE136" s="181">
        <f t="shared" si="24"/>
        <v>0</v>
      </c>
      <c r="BF136" s="181">
        <f t="shared" si="25"/>
        <v>0</v>
      </c>
      <c r="BG136" s="181">
        <f t="shared" si="26"/>
        <v>0</v>
      </c>
      <c r="BH136" s="181">
        <f t="shared" si="27"/>
        <v>0</v>
      </c>
      <c r="BI136" s="181">
        <f t="shared" si="28"/>
        <v>0</v>
      </c>
      <c r="BJ136" s="13" t="s">
        <v>22</v>
      </c>
      <c r="BK136" s="181">
        <f t="shared" si="29"/>
        <v>0</v>
      </c>
      <c r="BL136" s="13" t="s">
        <v>22</v>
      </c>
      <c r="BM136" s="13" t="s">
        <v>836</v>
      </c>
    </row>
    <row r="137" spans="2:65" s="1" customFormat="1" ht="16.5" customHeight="1">
      <c r="B137" s="30"/>
      <c r="C137" s="182" t="s">
        <v>508</v>
      </c>
      <c r="D137" s="182" t="s">
        <v>138</v>
      </c>
      <c r="E137" s="183" t="s">
        <v>703</v>
      </c>
      <c r="F137" s="184" t="s">
        <v>704</v>
      </c>
      <c r="G137" s="185" t="s">
        <v>135</v>
      </c>
      <c r="H137" s="186">
        <v>1</v>
      </c>
      <c r="I137" s="187"/>
      <c r="J137" s="188">
        <f t="shared" si="20"/>
        <v>0</v>
      </c>
      <c r="K137" s="184" t="s">
        <v>136</v>
      </c>
      <c r="L137" s="189"/>
      <c r="M137" s="190" t="s">
        <v>20</v>
      </c>
      <c r="N137" s="191" t="s">
        <v>45</v>
      </c>
      <c r="O137" s="56"/>
      <c r="P137" s="179">
        <f t="shared" si="21"/>
        <v>0</v>
      </c>
      <c r="Q137" s="179">
        <v>0</v>
      </c>
      <c r="R137" s="179">
        <f t="shared" si="22"/>
        <v>0</v>
      </c>
      <c r="S137" s="179">
        <v>0</v>
      </c>
      <c r="T137" s="180">
        <f t="shared" si="23"/>
        <v>0</v>
      </c>
      <c r="AR137" s="13" t="s">
        <v>149</v>
      </c>
      <c r="AT137" s="13" t="s">
        <v>138</v>
      </c>
      <c r="AU137" s="13" t="s">
        <v>83</v>
      </c>
      <c r="AY137" s="13" t="s">
        <v>129</v>
      </c>
      <c r="BE137" s="181">
        <f t="shared" si="24"/>
        <v>0</v>
      </c>
      <c r="BF137" s="181">
        <f t="shared" si="25"/>
        <v>0</v>
      </c>
      <c r="BG137" s="181">
        <f t="shared" si="26"/>
        <v>0</v>
      </c>
      <c r="BH137" s="181">
        <f t="shared" si="27"/>
        <v>0</v>
      </c>
      <c r="BI137" s="181">
        <f t="shared" si="28"/>
        <v>0</v>
      </c>
      <c r="BJ137" s="13" t="s">
        <v>22</v>
      </c>
      <c r="BK137" s="181">
        <f t="shared" si="29"/>
        <v>0</v>
      </c>
      <c r="BL137" s="13" t="s">
        <v>149</v>
      </c>
      <c r="BM137" s="13" t="s">
        <v>837</v>
      </c>
    </row>
    <row r="138" spans="2:65" s="1" customFormat="1" ht="16.5" customHeight="1">
      <c r="B138" s="30"/>
      <c r="C138" s="170" t="s">
        <v>510</v>
      </c>
      <c r="D138" s="170" t="s">
        <v>132</v>
      </c>
      <c r="E138" s="171" t="s">
        <v>707</v>
      </c>
      <c r="F138" s="172" t="s">
        <v>708</v>
      </c>
      <c r="G138" s="173" t="s">
        <v>135</v>
      </c>
      <c r="H138" s="174">
        <v>1</v>
      </c>
      <c r="I138" s="175"/>
      <c r="J138" s="176">
        <f t="shared" si="20"/>
        <v>0</v>
      </c>
      <c r="K138" s="172" t="s">
        <v>136</v>
      </c>
      <c r="L138" s="34"/>
      <c r="M138" s="177" t="s">
        <v>20</v>
      </c>
      <c r="N138" s="178" t="s">
        <v>45</v>
      </c>
      <c r="O138" s="56"/>
      <c r="P138" s="179">
        <f t="shared" si="21"/>
        <v>0</v>
      </c>
      <c r="Q138" s="179">
        <v>0</v>
      </c>
      <c r="R138" s="179">
        <f t="shared" si="22"/>
        <v>0</v>
      </c>
      <c r="S138" s="179">
        <v>0</v>
      </c>
      <c r="T138" s="180">
        <f t="shared" si="23"/>
        <v>0</v>
      </c>
      <c r="AR138" s="13" t="s">
        <v>22</v>
      </c>
      <c r="AT138" s="13" t="s">
        <v>132</v>
      </c>
      <c r="AU138" s="13" t="s">
        <v>83</v>
      </c>
      <c r="AY138" s="13" t="s">
        <v>129</v>
      </c>
      <c r="BE138" s="181">
        <f t="shared" si="24"/>
        <v>0</v>
      </c>
      <c r="BF138" s="181">
        <f t="shared" si="25"/>
        <v>0</v>
      </c>
      <c r="BG138" s="181">
        <f t="shared" si="26"/>
        <v>0</v>
      </c>
      <c r="BH138" s="181">
        <f t="shared" si="27"/>
        <v>0</v>
      </c>
      <c r="BI138" s="181">
        <f t="shared" si="28"/>
        <v>0</v>
      </c>
      <c r="BJ138" s="13" t="s">
        <v>22</v>
      </c>
      <c r="BK138" s="181">
        <f t="shared" si="29"/>
        <v>0</v>
      </c>
      <c r="BL138" s="13" t="s">
        <v>22</v>
      </c>
      <c r="BM138" s="13" t="s">
        <v>838</v>
      </c>
    </row>
    <row r="139" spans="2:65" s="10" customFormat="1" ht="22.9" customHeight="1">
      <c r="B139" s="154"/>
      <c r="C139" s="155"/>
      <c r="D139" s="156" t="s">
        <v>73</v>
      </c>
      <c r="E139" s="168" t="s">
        <v>151</v>
      </c>
      <c r="F139" s="168" t="s">
        <v>131</v>
      </c>
      <c r="G139" s="155"/>
      <c r="H139" s="155"/>
      <c r="I139" s="158"/>
      <c r="J139" s="169">
        <f>BK139</f>
        <v>0</v>
      </c>
      <c r="K139" s="155"/>
      <c r="L139" s="160"/>
      <c r="M139" s="161"/>
      <c r="N139" s="162"/>
      <c r="O139" s="162"/>
      <c r="P139" s="163">
        <f>SUM(P140:P167)</f>
        <v>0</v>
      </c>
      <c r="Q139" s="162"/>
      <c r="R139" s="163">
        <f>SUM(R140:R167)</f>
        <v>0</v>
      </c>
      <c r="S139" s="162"/>
      <c r="T139" s="164">
        <f>SUM(T140:T167)</f>
        <v>0</v>
      </c>
      <c r="AR139" s="165" t="s">
        <v>22</v>
      </c>
      <c r="AT139" s="166" t="s">
        <v>73</v>
      </c>
      <c r="AU139" s="166" t="s">
        <v>22</v>
      </c>
      <c r="AY139" s="165" t="s">
        <v>129</v>
      </c>
      <c r="BK139" s="167">
        <f>SUM(BK140:BK167)</f>
        <v>0</v>
      </c>
    </row>
    <row r="140" spans="2:65" s="1" customFormat="1" ht="16.5" customHeight="1">
      <c r="B140" s="30"/>
      <c r="C140" s="170" t="s">
        <v>514</v>
      </c>
      <c r="D140" s="170" t="s">
        <v>132</v>
      </c>
      <c r="E140" s="171" t="s">
        <v>621</v>
      </c>
      <c r="F140" s="172" t="s">
        <v>622</v>
      </c>
      <c r="G140" s="173" t="s">
        <v>237</v>
      </c>
      <c r="H140" s="174">
        <v>40</v>
      </c>
      <c r="I140" s="175"/>
      <c r="J140" s="176">
        <f t="shared" ref="J140:J167" si="30">ROUND(I140*H140,2)</f>
        <v>0</v>
      </c>
      <c r="K140" s="172" t="s">
        <v>136</v>
      </c>
      <c r="L140" s="34"/>
      <c r="M140" s="177" t="s">
        <v>20</v>
      </c>
      <c r="N140" s="178" t="s">
        <v>45</v>
      </c>
      <c r="O140" s="56"/>
      <c r="P140" s="179">
        <f t="shared" ref="P140:P167" si="31">O140*H140</f>
        <v>0</v>
      </c>
      <c r="Q140" s="179">
        <v>0</v>
      </c>
      <c r="R140" s="179">
        <f t="shared" ref="R140:R167" si="32">Q140*H140</f>
        <v>0</v>
      </c>
      <c r="S140" s="179">
        <v>0</v>
      </c>
      <c r="T140" s="180">
        <f t="shared" ref="T140:T167" si="33">S140*H140</f>
        <v>0</v>
      </c>
      <c r="AR140" s="13" t="s">
        <v>22</v>
      </c>
      <c r="AT140" s="13" t="s">
        <v>132</v>
      </c>
      <c r="AU140" s="13" t="s">
        <v>83</v>
      </c>
      <c r="AY140" s="13" t="s">
        <v>129</v>
      </c>
      <c r="BE140" s="181">
        <f t="shared" ref="BE140:BE167" si="34">IF(N140="základní",J140,0)</f>
        <v>0</v>
      </c>
      <c r="BF140" s="181">
        <f t="shared" ref="BF140:BF167" si="35">IF(N140="snížená",J140,0)</f>
        <v>0</v>
      </c>
      <c r="BG140" s="181">
        <f t="shared" ref="BG140:BG167" si="36">IF(N140="zákl. přenesená",J140,0)</f>
        <v>0</v>
      </c>
      <c r="BH140" s="181">
        <f t="shared" ref="BH140:BH167" si="37">IF(N140="sníž. přenesená",J140,0)</f>
        <v>0</v>
      </c>
      <c r="BI140" s="181">
        <f t="shared" ref="BI140:BI167" si="38">IF(N140="nulová",J140,0)</f>
        <v>0</v>
      </c>
      <c r="BJ140" s="13" t="s">
        <v>22</v>
      </c>
      <c r="BK140" s="181">
        <f t="shared" ref="BK140:BK167" si="39">ROUND(I140*H140,2)</f>
        <v>0</v>
      </c>
      <c r="BL140" s="13" t="s">
        <v>22</v>
      </c>
      <c r="BM140" s="13" t="s">
        <v>839</v>
      </c>
    </row>
    <row r="141" spans="2:65" s="1" customFormat="1" ht="22.5" customHeight="1">
      <c r="B141" s="30"/>
      <c r="C141" s="170" t="s">
        <v>520</v>
      </c>
      <c r="D141" s="170" t="s">
        <v>132</v>
      </c>
      <c r="E141" s="171" t="s">
        <v>495</v>
      </c>
      <c r="F141" s="172" t="s">
        <v>496</v>
      </c>
      <c r="G141" s="173" t="s">
        <v>135</v>
      </c>
      <c r="H141" s="174">
        <v>20</v>
      </c>
      <c r="I141" s="175"/>
      <c r="J141" s="176">
        <f t="shared" si="30"/>
        <v>0</v>
      </c>
      <c r="K141" s="172" t="s">
        <v>136</v>
      </c>
      <c r="L141" s="34"/>
      <c r="M141" s="177" t="s">
        <v>20</v>
      </c>
      <c r="N141" s="178" t="s">
        <v>45</v>
      </c>
      <c r="O141" s="56"/>
      <c r="P141" s="179">
        <f t="shared" si="31"/>
        <v>0</v>
      </c>
      <c r="Q141" s="179">
        <v>0</v>
      </c>
      <c r="R141" s="179">
        <f t="shared" si="32"/>
        <v>0</v>
      </c>
      <c r="S141" s="179">
        <v>0</v>
      </c>
      <c r="T141" s="180">
        <f t="shared" si="33"/>
        <v>0</v>
      </c>
      <c r="AR141" s="13" t="s">
        <v>22</v>
      </c>
      <c r="AT141" s="13" t="s">
        <v>132</v>
      </c>
      <c r="AU141" s="13" t="s">
        <v>83</v>
      </c>
      <c r="AY141" s="13" t="s">
        <v>129</v>
      </c>
      <c r="BE141" s="181">
        <f t="shared" si="34"/>
        <v>0</v>
      </c>
      <c r="BF141" s="181">
        <f t="shared" si="35"/>
        <v>0</v>
      </c>
      <c r="BG141" s="181">
        <f t="shared" si="36"/>
        <v>0</v>
      </c>
      <c r="BH141" s="181">
        <f t="shared" si="37"/>
        <v>0</v>
      </c>
      <c r="BI141" s="181">
        <f t="shared" si="38"/>
        <v>0</v>
      </c>
      <c r="BJ141" s="13" t="s">
        <v>22</v>
      </c>
      <c r="BK141" s="181">
        <f t="shared" si="39"/>
        <v>0</v>
      </c>
      <c r="BL141" s="13" t="s">
        <v>22</v>
      </c>
      <c r="BM141" s="13" t="s">
        <v>497</v>
      </c>
    </row>
    <row r="142" spans="2:65" s="1" customFormat="1" ht="22.5" customHeight="1">
      <c r="B142" s="30"/>
      <c r="C142" s="182" t="s">
        <v>524</v>
      </c>
      <c r="D142" s="182" t="s">
        <v>138</v>
      </c>
      <c r="E142" s="183" t="s">
        <v>501</v>
      </c>
      <c r="F142" s="184" t="s">
        <v>502</v>
      </c>
      <c r="G142" s="185" t="s">
        <v>135</v>
      </c>
      <c r="H142" s="186">
        <v>20</v>
      </c>
      <c r="I142" s="187"/>
      <c r="J142" s="188">
        <f t="shared" si="30"/>
        <v>0</v>
      </c>
      <c r="K142" s="184" t="s">
        <v>136</v>
      </c>
      <c r="L142" s="189"/>
      <c r="M142" s="190" t="s">
        <v>20</v>
      </c>
      <c r="N142" s="191" t="s">
        <v>45</v>
      </c>
      <c r="O142" s="56"/>
      <c r="P142" s="179">
        <f t="shared" si="31"/>
        <v>0</v>
      </c>
      <c r="Q142" s="179">
        <v>0</v>
      </c>
      <c r="R142" s="179">
        <f t="shared" si="32"/>
        <v>0</v>
      </c>
      <c r="S142" s="179">
        <v>0</v>
      </c>
      <c r="T142" s="180">
        <f t="shared" si="33"/>
        <v>0</v>
      </c>
      <c r="AR142" s="13" t="s">
        <v>149</v>
      </c>
      <c r="AT142" s="13" t="s">
        <v>138</v>
      </c>
      <c r="AU142" s="13" t="s">
        <v>83</v>
      </c>
      <c r="AY142" s="13" t="s">
        <v>129</v>
      </c>
      <c r="BE142" s="181">
        <f t="shared" si="34"/>
        <v>0</v>
      </c>
      <c r="BF142" s="181">
        <f t="shared" si="35"/>
        <v>0</v>
      </c>
      <c r="BG142" s="181">
        <f t="shared" si="36"/>
        <v>0</v>
      </c>
      <c r="BH142" s="181">
        <f t="shared" si="37"/>
        <v>0</v>
      </c>
      <c r="BI142" s="181">
        <f t="shared" si="38"/>
        <v>0</v>
      </c>
      <c r="BJ142" s="13" t="s">
        <v>22</v>
      </c>
      <c r="BK142" s="181">
        <f t="shared" si="39"/>
        <v>0</v>
      </c>
      <c r="BL142" s="13" t="s">
        <v>149</v>
      </c>
      <c r="BM142" s="13" t="s">
        <v>503</v>
      </c>
    </row>
    <row r="143" spans="2:65" s="1" customFormat="1" ht="16.5" customHeight="1">
      <c r="B143" s="30"/>
      <c r="C143" s="170" t="s">
        <v>526</v>
      </c>
      <c r="D143" s="170" t="s">
        <v>132</v>
      </c>
      <c r="E143" s="171" t="s">
        <v>289</v>
      </c>
      <c r="F143" s="172" t="s">
        <v>290</v>
      </c>
      <c r="G143" s="173" t="s">
        <v>135</v>
      </c>
      <c r="H143" s="174">
        <v>20</v>
      </c>
      <c r="I143" s="175"/>
      <c r="J143" s="176">
        <f t="shared" si="30"/>
        <v>0</v>
      </c>
      <c r="K143" s="172" t="s">
        <v>136</v>
      </c>
      <c r="L143" s="34"/>
      <c r="M143" s="177" t="s">
        <v>20</v>
      </c>
      <c r="N143" s="178" t="s">
        <v>45</v>
      </c>
      <c r="O143" s="56"/>
      <c r="P143" s="179">
        <f t="shared" si="31"/>
        <v>0</v>
      </c>
      <c r="Q143" s="179">
        <v>0</v>
      </c>
      <c r="R143" s="179">
        <f t="shared" si="32"/>
        <v>0</v>
      </c>
      <c r="S143" s="179">
        <v>0</v>
      </c>
      <c r="T143" s="180">
        <f t="shared" si="33"/>
        <v>0</v>
      </c>
      <c r="AR143" s="13" t="s">
        <v>22</v>
      </c>
      <c r="AT143" s="13" t="s">
        <v>132</v>
      </c>
      <c r="AU143" s="13" t="s">
        <v>83</v>
      </c>
      <c r="AY143" s="13" t="s">
        <v>129</v>
      </c>
      <c r="BE143" s="181">
        <f t="shared" si="34"/>
        <v>0</v>
      </c>
      <c r="BF143" s="181">
        <f t="shared" si="35"/>
        <v>0</v>
      </c>
      <c r="BG143" s="181">
        <f t="shared" si="36"/>
        <v>0</v>
      </c>
      <c r="BH143" s="181">
        <f t="shared" si="37"/>
        <v>0</v>
      </c>
      <c r="BI143" s="181">
        <f t="shared" si="38"/>
        <v>0</v>
      </c>
      <c r="BJ143" s="13" t="s">
        <v>22</v>
      </c>
      <c r="BK143" s="181">
        <f t="shared" si="39"/>
        <v>0</v>
      </c>
      <c r="BL143" s="13" t="s">
        <v>22</v>
      </c>
      <c r="BM143" s="13" t="s">
        <v>840</v>
      </c>
    </row>
    <row r="144" spans="2:65" s="1" customFormat="1" ht="22.5" customHeight="1">
      <c r="B144" s="30"/>
      <c r="C144" s="170" t="s">
        <v>528</v>
      </c>
      <c r="D144" s="170" t="s">
        <v>132</v>
      </c>
      <c r="E144" s="171" t="s">
        <v>505</v>
      </c>
      <c r="F144" s="172" t="s">
        <v>506</v>
      </c>
      <c r="G144" s="173" t="s">
        <v>135</v>
      </c>
      <c r="H144" s="174">
        <v>1</v>
      </c>
      <c r="I144" s="175"/>
      <c r="J144" s="176">
        <f t="shared" si="30"/>
        <v>0</v>
      </c>
      <c r="K144" s="172" t="s">
        <v>136</v>
      </c>
      <c r="L144" s="34"/>
      <c r="M144" s="177" t="s">
        <v>20</v>
      </c>
      <c r="N144" s="178" t="s">
        <v>45</v>
      </c>
      <c r="O144" s="56"/>
      <c r="P144" s="179">
        <f t="shared" si="31"/>
        <v>0</v>
      </c>
      <c r="Q144" s="179">
        <v>0</v>
      </c>
      <c r="R144" s="179">
        <f t="shared" si="32"/>
        <v>0</v>
      </c>
      <c r="S144" s="179">
        <v>0</v>
      </c>
      <c r="T144" s="180">
        <f t="shared" si="33"/>
        <v>0</v>
      </c>
      <c r="AR144" s="13" t="s">
        <v>22</v>
      </c>
      <c r="AT144" s="13" t="s">
        <v>132</v>
      </c>
      <c r="AU144" s="13" t="s">
        <v>83</v>
      </c>
      <c r="AY144" s="13" t="s">
        <v>129</v>
      </c>
      <c r="BE144" s="181">
        <f t="shared" si="34"/>
        <v>0</v>
      </c>
      <c r="BF144" s="181">
        <f t="shared" si="35"/>
        <v>0</v>
      </c>
      <c r="BG144" s="181">
        <f t="shared" si="36"/>
        <v>0</v>
      </c>
      <c r="BH144" s="181">
        <f t="shared" si="37"/>
        <v>0</v>
      </c>
      <c r="BI144" s="181">
        <f t="shared" si="38"/>
        <v>0</v>
      </c>
      <c r="BJ144" s="13" t="s">
        <v>22</v>
      </c>
      <c r="BK144" s="181">
        <f t="shared" si="39"/>
        <v>0</v>
      </c>
      <c r="BL144" s="13" t="s">
        <v>22</v>
      </c>
      <c r="BM144" s="13" t="s">
        <v>507</v>
      </c>
    </row>
    <row r="145" spans="2:65" s="1" customFormat="1" ht="22.5" customHeight="1">
      <c r="B145" s="30"/>
      <c r="C145" s="182" t="s">
        <v>530</v>
      </c>
      <c r="D145" s="182" t="s">
        <v>138</v>
      </c>
      <c r="E145" s="183" t="s">
        <v>511</v>
      </c>
      <c r="F145" s="184" t="s">
        <v>512</v>
      </c>
      <c r="G145" s="185" t="s">
        <v>135</v>
      </c>
      <c r="H145" s="186">
        <v>1</v>
      </c>
      <c r="I145" s="187"/>
      <c r="J145" s="188">
        <f t="shared" si="30"/>
        <v>0</v>
      </c>
      <c r="K145" s="184" t="s">
        <v>136</v>
      </c>
      <c r="L145" s="189"/>
      <c r="M145" s="190" t="s">
        <v>20</v>
      </c>
      <c r="N145" s="191" t="s">
        <v>45</v>
      </c>
      <c r="O145" s="56"/>
      <c r="P145" s="179">
        <f t="shared" si="31"/>
        <v>0</v>
      </c>
      <c r="Q145" s="179">
        <v>0</v>
      </c>
      <c r="R145" s="179">
        <f t="shared" si="32"/>
        <v>0</v>
      </c>
      <c r="S145" s="179">
        <v>0</v>
      </c>
      <c r="T145" s="180">
        <f t="shared" si="33"/>
        <v>0</v>
      </c>
      <c r="AR145" s="13" t="s">
        <v>149</v>
      </c>
      <c r="AT145" s="13" t="s">
        <v>138</v>
      </c>
      <c r="AU145" s="13" t="s">
        <v>83</v>
      </c>
      <c r="AY145" s="13" t="s">
        <v>129</v>
      </c>
      <c r="BE145" s="181">
        <f t="shared" si="34"/>
        <v>0</v>
      </c>
      <c r="BF145" s="181">
        <f t="shared" si="35"/>
        <v>0</v>
      </c>
      <c r="BG145" s="181">
        <f t="shared" si="36"/>
        <v>0</v>
      </c>
      <c r="BH145" s="181">
        <f t="shared" si="37"/>
        <v>0</v>
      </c>
      <c r="BI145" s="181">
        <f t="shared" si="38"/>
        <v>0</v>
      </c>
      <c r="BJ145" s="13" t="s">
        <v>22</v>
      </c>
      <c r="BK145" s="181">
        <f t="shared" si="39"/>
        <v>0</v>
      </c>
      <c r="BL145" s="13" t="s">
        <v>149</v>
      </c>
      <c r="BM145" s="13" t="s">
        <v>513</v>
      </c>
    </row>
    <row r="146" spans="2:65" s="1" customFormat="1" ht="16.5" customHeight="1">
      <c r="B146" s="30"/>
      <c r="C146" s="170" t="s">
        <v>532</v>
      </c>
      <c r="D146" s="170" t="s">
        <v>132</v>
      </c>
      <c r="E146" s="171" t="s">
        <v>292</v>
      </c>
      <c r="F146" s="172" t="s">
        <v>293</v>
      </c>
      <c r="G146" s="173" t="s">
        <v>135</v>
      </c>
      <c r="H146" s="174">
        <v>1</v>
      </c>
      <c r="I146" s="175"/>
      <c r="J146" s="176">
        <f t="shared" si="30"/>
        <v>0</v>
      </c>
      <c r="K146" s="172" t="s">
        <v>136</v>
      </c>
      <c r="L146" s="34"/>
      <c r="M146" s="177" t="s">
        <v>20</v>
      </c>
      <c r="N146" s="178" t="s">
        <v>45</v>
      </c>
      <c r="O146" s="56"/>
      <c r="P146" s="179">
        <f t="shared" si="31"/>
        <v>0</v>
      </c>
      <c r="Q146" s="179">
        <v>0</v>
      </c>
      <c r="R146" s="179">
        <f t="shared" si="32"/>
        <v>0</v>
      </c>
      <c r="S146" s="179">
        <v>0</v>
      </c>
      <c r="T146" s="180">
        <f t="shared" si="33"/>
        <v>0</v>
      </c>
      <c r="AR146" s="13" t="s">
        <v>22</v>
      </c>
      <c r="AT146" s="13" t="s">
        <v>132</v>
      </c>
      <c r="AU146" s="13" t="s">
        <v>83</v>
      </c>
      <c r="AY146" s="13" t="s">
        <v>129</v>
      </c>
      <c r="BE146" s="181">
        <f t="shared" si="34"/>
        <v>0</v>
      </c>
      <c r="BF146" s="181">
        <f t="shared" si="35"/>
        <v>0</v>
      </c>
      <c r="BG146" s="181">
        <f t="shared" si="36"/>
        <v>0</v>
      </c>
      <c r="BH146" s="181">
        <f t="shared" si="37"/>
        <v>0</v>
      </c>
      <c r="BI146" s="181">
        <f t="shared" si="38"/>
        <v>0</v>
      </c>
      <c r="BJ146" s="13" t="s">
        <v>22</v>
      </c>
      <c r="BK146" s="181">
        <f t="shared" si="39"/>
        <v>0</v>
      </c>
      <c r="BL146" s="13" t="s">
        <v>22</v>
      </c>
      <c r="BM146" s="13" t="s">
        <v>841</v>
      </c>
    </row>
    <row r="147" spans="2:65" s="1" customFormat="1" ht="22.5" customHeight="1">
      <c r="B147" s="30"/>
      <c r="C147" s="170" t="s">
        <v>534</v>
      </c>
      <c r="D147" s="170" t="s">
        <v>132</v>
      </c>
      <c r="E147" s="171" t="s">
        <v>515</v>
      </c>
      <c r="F147" s="172" t="s">
        <v>516</v>
      </c>
      <c r="G147" s="173" t="s">
        <v>135</v>
      </c>
      <c r="H147" s="174">
        <v>1</v>
      </c>
      <c r="I147" s="175"/>
      <c r="J147" s="176">
        <f t="shared" si="30"/>
        <v>0</v>
      </c>
      <c r="K147" s="172" t="s">
        <v>136</v>
      </c>
      <c r="L147" s="34"/>
      <c r="M147" s="177" t="s">
        <v>20</v>
      </c>
      <c r="N147" s="178" t="s">
        <v>45</v>
      </c>
      <c r="O147" s="56"/>
      <c r="P147" s="179">
        <f t="shared" si="31"/>
        <v>0</v>
      </c>
      <c r="Q147" s="179">
        <v>0</v>
      </c>
      <c r="R147" s="179">
        <f t="shared" si="32"/>
        <v>0</v>
      </c>
      <c r="S147" s="179">
        <v>0</v>
      </c>
      <c r="T147" s="180">
        <f t="shared" si="33"/>
        <v>0</v>
      </c>
      <c r="AR147" s="13" t="s">
        <v>22</v>
      </c>
      <c r="AT147" s="13" t="s">
        <v>132</v>
      </c>
      <c r="AU147" s="13" t="s">
        <v>83</v>
      </c>
      <c r="AY147" s="13" t="s">
        <v>129</v>
      </c>
      <c r="BE147" s="181">
        <f t="shared" si="34"/>
        <v>0</v>
      </c>
      <c r="BF147" s="181">
        <f t="shared" si="35"/>
        <v>0</v>
      </c>
      <c r="BG147" s="181">
        <f t="shared" si="36"/>
        <v>0</v>
      </c>
      <c r="BH147" s="181">
        <f t="shared" si="37"/>
        <v>0</v>
      </c>
      <c r="BI147" s="181">
        <f t="shared" si="38"/>
        <v>0</v>
      </c>
      <c r="BJ147" s="13" t="s">
        <v>22</v>
      </c>
      <c r="BK147" s="181">
        <f t="shared" si="39"/>
        <v>0</v>
      </c>
      <c r="BL147" s="13" t="s">
        <v>22</v>
      </c>
      <c r="BM147" s="13" t="s">
        <v>517</v>
      </c>
    </row>
    <row r="148" spans="2:65" s="1" customFormat="1" ht="16.5" customHeight="1">
      <c r="B148" s="30"/>
      <c r="C148" s="182" t="s">
        <v>536</v>
      </c>
      <c r="D148" s="182" t="s">
        <v>138</v>
      </c>
      <c r="E148" s="183" t="s">
        <v>521</v>
      </c>
      <c r="F148" s="184" t="s">
        <v>522</v>
      </c>
      <c r="G148" s="185" t="s">
        <v>135</v>
      </c>
      <c r="H148" s="186">
        <v>1</v>
      </c>
      <c r="I148" s="187"/>
      <c r="J148" s="188">
        <f t="shared" si="30"/>
        <v>0</v>
      </c>
      <c r="K148" s="184" t="s">
        <v>136</v>
      </c>
      <c r="L148" s="189"/>
      <c r="M148" s="190" t="s">
        <v>20</v>
      </c>
      <c r="N148" s="191" t="s">
        <v>45</v>
      </c>
      <c r="O148" s="56"/>
      <c r="P148" s="179">
        <f t="shared" si="31"/>
        <v>0</v>
      </c>
      <c r="Q148" s="179">
        <v>0</v>
      </c>
      <c r="R148" s="179">
        <f t="shared" si="32"/>
        <v>0</v>
      </c>
      <c r="S148" s="179">
        <v>0</v>
      </c>
      <c r="T148" s="180">
        <f t="shared" si="33"/>
        <v>0</v>
      </c>
      <c r="AR148" s="13" t="s">
        <v>149</v>
      </c>
      <c r="AT148" s="13" t="s">
        <v>138</v>
      </c>
      <c r="AU148" s="13" t="s">
        <v>83</v>
      </c>
      <c r="AY148" s="13" t="s">
        <v>129</v>
      </c>
      <c r="BE148" s="181">
        <f t="shared" si="34"/>
        <v>0</v>
      </c>
      <c r="BF148" s="181">
        <f t="shared" si="35"/>
        <v>0</v>
      </c>
      <c r="BG148" s="181">
        <f t="shared" si="36"/>
        <v>0</v>
      </c>
      <c r="BH148" s="181">
        <f t="shared" si="37"/>
        <v>0</v>
      </c>
      <c r="BI148" s="181">
        <f t="shared" si="38"/>
        <v>0</v>
      </c>
      <c r="BJ148" s="13" t="s">
        <v>22</v>
      </c>
      <c r="BK148" s="181">
        <f t="shared" si="39"/>
        <v>0</v>
      </c>
      <c r="BL148" s="13" t="s">
        <v>149</v>
      </c>
      <c r="BM148" s="13" t="s">
        <v>523</v>
      </c>
    </row>
    <row r="149" spans="2:65" s="1" customFormat="1" ht="16.5" customHeight="1">
      <c r="B149" s="30"/>
      <c r="C149" s="170" t="s">
        <v>538</v>
      </c>
      <c r="D149" s="170" t="s">
        <v>132</v>
      </c>
      <c r="E149" s="171" t="s">
        <v>194</v>
      </c>
      <c r="F149" s="172" t="s">
        <v>195</v>
      </c>
      <c r="G149" s="173" t="s">
        <v>135</v>
      </c>
      <c r="H149" s="174">
        <v>10</v>
      </c>
      <c r="I149" s="175"/>
      <c r="J149" s="176">
        <f t="shared" si="30"/>
        <v>0</v>
      </c>
      <c r="K149" s="172" t="s">
        <v>136</v>
      </c>
      <c r="L149" s="34"/>
      <c r="M149" s="177" t="s">
        <v>20</v>
      </c>
      <c r="N149" s="178" t="s">
        <v>45</v>
      </c>
      <c r="O149" s="56"/>
      <c r="P149" s="179">
        <f t="shared" si="31"/>
        <v>0</v>
      </c>
      <c r="Q149" s="179">
        <v>0</v>
      </c>
      <c r="R149" s="179">
        <f t="shared" si="32"/>
        <v>0</v>
      </c>
      <c r="S149" s="179">
        <v>0</v>
      </c>
      <c r="T149" s="180">
        <f t="shared" si="33"/>
        <v>0</v>
      </c>
      <c r="AR149" s="13" t="s">
        <v>22</v>
      </c>
      <c r="AT149" s="13" t="s">
        <v>132</v>
      </c>
      <c r="AU149" s="13" t="s">
        <v>83</v>
      </c>
      <c r="AY149" s="13" t="s">
        <v>129</v>
      </c>
      <c r="BE149" s="181">
        <f t="shared" si="34"/>
        <v>0</v>
      </c>
      <c r="BF149" s="181">
        <f t="shared" si="35"/>
        <v>0</v>
      </c>
      <c r="BG149" s="181">
        <f t="shared" si="36"/>
        <v>0</v>
      </c>
      <c r="BH149" s="181">
        <f t="shared" si="37"/>
        <v>0</v>
      </c>
      <c r="BI149" s="181">
        <f t="shared" si="38"/>
        <v>0</v>
      </c>
      <c r="BJ149" s="13" t="s">
        <v>22</v>
      </c>
      <c r="BK149" s="181">
        <f t="shared" si="39"/>
        <v>0</v>
      </c>
      <c r="BL149" s="13" t="s">
        <v>22</v>
      </c>
      <c r="BM149" s="13" t="s">
        <v>525</v>
      </c>
    </row>
    <row r="150" spans="2:65" s="1" customFormat="1" ht="16.5" customHeight="1">
      <c r="B150" s="30"/>
      <c r="C150" s="182" t="s">
        <v>540</v>
      </c>
      <c r="D150" s="182" t="s">
        <v>138</v>
      </c>
      <c r="E150" s="183" t="s">
        <v>198</v>
      </c>
      <c r="F150" s="184" t="s">
        <v>199</v>
      </c>
      <c r="G150" s="185" t="s">
        <v>135</v>
      </c>
      <c r="H150" s="186">
        <v>10</v>
      </c>
      <c r="I150" s="187"/>
      <c r="J150" s="188">
        <f t="shared" si="30"/>
        <v>0</v>
      </c>
      <c r="K150" s="184" t="s">
        <v>136</v>
      </c>
      <c r="L150" s="189"/>
      <c r="M150" s="190" t="s">
        <v>20</v>
      </c>
      <c r="N150" s="191" t="s">
        <v>45</v>
      </c>
      <c r="O150" s="56"/>
      <c r="P150" s="179">
        <f t="shared" si="31"/>
        <v>0</v>
      </c>
      <c r="Q150" s="179">
        <v>0</v>
      </c>
      <c r="R150" s="179">
        <f t="shared" si="32"/>
        <v>0</v>
      </c>
      <c r="S150" s="179">
        <v>0</v>
      </c>
      <c r="T150" s="180">
        <f t="shared" si="33"/>
        <v>0</v>
      </c>
      <c r="AR150" s="13" t="s">
        <v>149</v>
      </c>
      <c r="AT150" s="13" t="s">
        <v>138</v>
      </c>
      <c r="AU150" s="13" t="s">
        <v>83</v>
      </c>
      <c r="AY150" s="13" t="s">
        <v>129</v>
      </c>
      <c r="BE150" s="181">
        <f t="shared" si="34"/>
        <v>0</v>
      </c>
      <c r="BF150" s="181">
        <f t="shared" si="35"/>
        <v>0</v>
      </c>
      <c r="BG150" s="181">
        <f t="shared" si="36"/>
        <v>0</v>
      </c>
      <c r="BH150" s="181">
        <f t="shared" si="37"/>
        <v>0</v>
      </c>
      <c r="BI150" s="181">
        <f t="shared" si="38"/>
        <v>0</v>
      </c>
      <c r="BJ150" s="13" t="s">
        <v>22</v>
      </c>
      <c r="BK150" s="181">
        <f t="shared" si="39"/>
        <v>0</v>
      </c>
      <c r="BL150" s="13" t="s">
        <v>149</v>
      </c>
      <c r="BM150" s="13" t="s">
        <v>529</v>
      </c>
    </row>
    <row r="151" spans="2:65" s="1" customFormat="1" ht="16.5" customHeight="1">
      <c r="B151" s="30"/>
      <c r="C151" s="170" t="s">
        <v>544</v>
      </c>
      <c r="D151" s="170" t="s">
        <v>132</v>
      </c>
      <c r="E151" s="171" t="s">
        <v>133</v>
      </c>
      <c r="F151" s="172" t="s">
        <v>134</v>
      </c>
      <c r="G151" s="173" t="s">
        <v>135</v>
      </c>
      <c r="H151" s="174">
        <v>85</v>
      </c>
      <c r="I151" s="175"/>
      <c r="J151" s="176">
        <f t="shared" si="30"/>
        <v>0</v>
      </c>
      <c r="K151" s="172" t="s">
        <v>136</v>
      </c>
      <c r="L151" s="34"/>
      <c r="M151" s="177" t="s">
        <v>20</v>
      </c>
      <c r="N151" s="178" t="s">
        <v>45</v>
      </c>
      <c r="O151" s="56"/>
      <c r="P151" s="179">
        <f t="shared" si="31"/>
        <v>0</v>
      </c>
      <c r="Q151" s="179">
        <v>0</v>
      </c>
      <c r="R151" s="179">
        <f t="shared" si="32"/>
        <v>0</v>
      </c>
      <c r="S151" s="179">
        <v>0</v>
      </c>
      <c r="T151" s="180">
        <f t="shared" si="33"/>
        <v>0</v>
      </c>
      <c r="AR151" s="13" t="s">
        <v>22</v>
      </c>
      <c r="AT151" s="13" t="s">
        <v>132</v>
      </c>
      <c r="AU151" s="13" t="s">
        <v>83</v>
      </c>
      <c r="AY151" s="13" t="s">
        <v>129</v>
      </c>
      <c r="BE151" s="181">
        <f t="shared" si="34"/>
        <v>0</v>
      </c>
      <c r="BF151" s="181">
        <f t="shared" si="35"/>
        <v>0</v>
      </c>
      <c r="BG151" s="181">
        <f t="shared" si="36"/>
        <v>0</v>
      </c>
      <c r="BH151" s="181">
        <f t="shared" si="37"/>
        <v>0</v>
      </c>
      <c r="BI151" s="181">
        <f t="shared" si="38"/>
        <v>0</v>
      </c>
      <c r="BJ151" s="13" t="s">
        <v>22</v>
      </c>
      <c r="BK151" s="181">
        <f t="shared" si="39"/>
        <v>0</v>
      </c>
      <c r="BL151" s="13" t="s">
        <v>22</v>
      </c>
      <c r="BM151" s="13" t="s">
        <v>531</v>
      </c>
    </row>
    <row r="152" spans="2:65" s="1" customFormat="1" ht="16.5" customHeight="1">
      <c r="B152" s="30"/>
      <c r="C152" s="182" t="s">
        <v>548</v>
      </c>
      <c r="D152" s="182" t="s">
        <v>138</v>
      </c>
      <c r="E152" s="183" t="s">
        <v>139</v>
      </c>
      <c r="F152" s="184" t="s">
        <v>140</v>
      </c>
      <c r="G152" s="185" t="s">
        <v>135</v>
      </c>
      <c r="H152" s="186">
        <v>85</v>
      </c>
      <c r="I152" s="187"/>
      <c r="J152" s="188">
        <f t="shared" si="30"/>
        <v>0</v>
      </c>
      <c r="K152" s="184" t="s">
        <v>136</v>
      </c>
      <c r="L152" s="189"/>
      <c r="M152" s="190" t="s">
        <v>20</v>
      </c>
      <c r="N152" s="191" t="s">
        <v>45</v>
      </c>
      <c r="O152" s="56"/>
      <c r="P152" s="179">
        <f t="shared" si="31"/>
        <v>0</v>
      </c>
      <c r="Q152" s="179">
        <v>0</v>
      </c>
      <c r="R152" s="179">
        <f t="shared" si="32"/>
        <v>0</v>
      </c>
      <c r="S152" s="179">
        <v>0</v>
      </c>
      <c r="T152" s="180">
        <f t="shared" si="33"/>
        <v>0</v>
      </c>
      <c r="AR152" s="13" t="s">
        <v>149</v>
      </c>
      <c r="AT152" s="13" t="s">
        <v>138</v>
      </c>
      <c r="AU152" s="13" t="s">
        <v>83</v>
      </c>
      <c r="AY152" s="13" t="s">
        <v>129</v>
      </c>
      <c r="BE152" s="181">
        <f t="shared" si="34"/>
        <v>0</v>
      </c>
      <c r="BF152" s="181">
        <f t="shared" si="35"/>
        <v>0</v>
      </c>
      <c r="BG152" s="181">
        <f t="shared" si="36"/>
        <v>0</v>
      </c>
      <c r="BH152" s="181">
        <f t="shared" si="37"/>
        <v>0</v>
      </c>
      <c r="BI152" s="181">
        <f t="shared" si="38"/>
        <v>0</v>
      </c>
      <c r="BJ152" s="13" t="s">
        <v>22</v>
      </c>
      <c r="BK152" s="181">
        <f t="shared" si="39"/>
        <v>0</v>
      </c>
      <c r="BL152" s="13" t="s">
        <v>149</v>
      </c>
      <c r="BM152" s="13" t="s">
        <v>533</v>
      </c>
    </row>
    <row r="153" spans="2:65" s="1" customFormat="1" ht="16.5" customHeight="1">
      <c r="B153" s="30"/>
      <c r="C153" s="170" t="s">
        <v>550</v>
      </c>
      <c r="D153" s="170" t="s">
        <v>132</v>
      </c>
      <c r="E153" s="171" t="s">
        <v>202</v>
      </c>
      <c r="F153" s="172" t="s">
        <v>203</v>
      </c>
      <c r="G153" s="173" t="s">
        <v>135</v>
      </c>
      <c r="H153" s="174">
        <v>2</v>
      </c>
      <c r="I153" s="175"/>
      <c r="J153" s="176">
        <f t="shared" si="30"/>
        <v>0</v>
      </c>
      <c r="K153" s="172" t="s">
        <v>136</v>
      </c>
      <c r="L153" s="34"/>
      <c r="M153" s="177" t="s">
        <v>20</v>
      </c>
      <c r="N153" s="178" t="s">
        <v>45</v>
      </c>
      <c r="O153" s="56"/>
      <c r="P153" s="179">
        <f t="shared" si="31"/>
        <v>0</v>
      </c>
      <c r="Q153" s="179">
        <v>0</v>
      </c>
      <c r="R153" s="179">
        <f t="shared" si="32"/>
        <v>0</v>
      </c>
      <c r="S153" s="179">
        <v>0</v>
      </c>
      <c r="T153" s="180">
        <f t="shared" si="33"/>
        <v>0</v>
      </c>
      <c r="AR153" s="13" t="s">
        <v>22</v>
      </c>
      <c r="AT153" s="13" t="s">
        <v>132</v>
      </c>
      <c r="AU153" s="13" t="s">
        <v>83</v>
      </c>
      <c r="AY153" s="13" t="s">
        <v>129</v>
      </c>
      <c r="BE153" s="181">
        <f t="shared" si="34"/>
        <v>0</v>
      </c>
      <c r="BF153" s="181">
        <f t="shared" si="35"/>
        <v>0</v>
      </c>
      <c r="BG153" s="181">
        <f t="shared" si="36"/>
        <v>0</v>
      </c>
      <c r="BH153" s="181">
        <f t="shared" si="37"/>
        <v>0</v>
      </c>
      <c r="BI153" s="181">
        <f t="shared" si="38"/>
        <v>0</v>
      </c>
      <c r="BJ153" s="13" t="s">
        <v>22</v>
      </c>
      <c r="BK153" s="181">
        <f t="shared" si="39"/>
        <v>0</v>
      </c>
      <c r="BL153" s="13" t="s">
        <v>22</v>
      </c>
      <c r="BM153" s="13" t="s">
        <v>535</v>
      </c>
    </row>
    <row r="154" spans="2:65" s="1" customFormat="1" ht="16.5" customHeight="1">
      <c r="B154" s="30"/>
      <c r="C154" s="182" t="s">
        <v>552</v>
      </c>
      <c r="D154" s="182" t="s">
        <v>138</v>
      </c>
      <c r="E154" s="183" t="s">
        <v>206</v>
      </c>
      <c r="F154" s="184" t="s">
        <v>207</v>
      </c>
      <c r="G154" s="185" t="s">
        <v>135</v>
      </c>
      <c r="H154" s="186">
        <v>2</v>
      </c>
      <c r="I154" s="187"/>
      <c r="J154" s="188">
        <f t="shared" si="30"/>
        <v>0</v>
      </c>
      <c r="K154" s="184" t="s">
        <v>136</v>
      </c>
      <c r="L154" s="189"/>
      <c r="M154" s="190" t="s">
        <v>20</v>
      </c>
      <c r="N154" s="191" t="s">
        <v>45</v>
      </c>
      <c r="O154" s="56"/>
      <c r="P154" s="179">
        <f t="shared" si="31"/>
        <v>0</v>
      </c>
      <c r="Q154" s="179">
        <v>0</v>
      </c>
      <c r="R154" s="179">
        <f t="shared" si="32"/>
        <v>0</v>
      </c>
      <c r="S154" s="179">
        <v>0</v>
      </c>
      <c r="T154" s="180">
        <f t="shared" si="33"/>
        <v>0</v>
      </c>
      <c r="AR154" s="13" t="s">
        <v>149</v>
      </c>
      <c r="AT154" s="13" t="s">
        <v>138</v>
      </c>
      <c r="AU154" s="13" t="s">
        <v>83</v>
      </c>
      <c r="AY154" s="13" t="s">
        <v>129</v>
      </c>
      <c r="BE154" s="181">
        <f t="shared" si="34"/>
        <v>0</v>
      </c>
      <c r="BF154" s="181">
        <f t="shared" si="35"/>
        <v>0</v>
      </c>
      <c r="BG154" s="181">
        <f t="shared" si="36"/>
        <v>0</v>
      </c>
      <c r="BH154" s="181">
        <f t="shared" si="37"/>
        <v>0</v>
      </c>
      <c r="BI154" s="181">
        <f t="shared" si="38"/>
        <v>0</v>
      </c>
      <c r="BJ154" s="13" t="s">
        <v>22</v>
      </c>
      <c r="BK154" s="181">
        <f t="shared" si="39"/>
        <v>0</v>
      </c>
      <c r="BL154" s="13" t="s">
        <v>149</v>
      </c>
      <c r="BM154" s="13" t="s">
        <v>539</v>
      </c>
    </row>
    <row r="155" spans="2:65" s="1" customFormat="1" ht="16.5" customHeight="1">
      <c r="B155" s="30"/>
      <c r="C155" s="170" t="s">
        <v>556</v>
      </c>
      <c r="D155" s="170" t="s">
        <v>132</v>
      </c>
      <c r="E155" s="171" t="s">
        <v>541</v>
      </c>
      <c r="F155" s="172" t="s">
        <v>542</v>
      </c>
      <c r="G155" s="173" t="s">
        <v>135</v>
      </c>
      <c r="H155" s="174">
        <v>25</v>
      </c>
      <c r="I155" s="175"/>
      <c r="J155" s="176">
        <f t="shared" si="30"/>
        <v>0</v>
      </c>
      <c r="K155" s="172" t="s">
        <v>136</v>
      </c>
      <c r="L155" s="34"/>
      <c r="M155" s="177" t="s">
        <v>20</v>
      </c>
      <c r="N155" s="178" t="s">
        <v>45</v>
      </c>
      <c r="O155" s="56"/>
      <c r="P155" s="179">
        <f t="shared" si="31"/>
        <v>0</v>
      </c>
      <c r="Q155" s="179">
        <v>0</v>
      </c>
      <c r="R155" s="179">
        <f t="shared" si="32"/>
        <v>0</v>
      </c>
      <c r="S155" s="179">
        <v>0</v>
      </c>
      <c r="T155" s="180">
        <f t="shared" si="33"/>
        <v>0</v>
      </c>
      <c r="AR155" s="13" t="s">
        <v>22</v>
      </c>
      <c r="AT155" s="13" t="s">
        <v>132</v>
      </c>
      <c r="AU155" s="13" t="s">
        <v>83</v>
      </c>
      <c r="AY155" s="13" t="s">
        <v>129</v>
      </c>
      <c r="BE155" s="181">
        <f t="shared" si="34"/>
        <v>0</v>
      </c>
      <c r="BF155" s="181">
        <f t="shared" si="35"/>
        <v>0</v>
      </c>
      <c r="BG155" s="181">
        <f t="shared" si="36"/>
        <v>0</v>
      </c>
      <c r="BH155" s="181">
        <f t="shared" si="37"/>
        <v>0</v>
      </c>
      <c r="BI155" s="181">
        <f t="shared" si="38"/>
        <v>0</v>
      </c>
      <c r="BJ155" s="13" t="s">
        <v>22</v>
      </c>
      <c r="BK155" s="181">
        <f t="shared" si="39"/>
        <v>0</v>
      </c>
      <c r="BL155" s="13" t="s">
        <v>22</v>
      </c>
      <c r="BM155" s="13" t="s">
        <v>543</v>
      </c>
    </row>
    <row r="156" spans="2:65" s="1" customFormat="1" ht="16.5" customHeight="1">
      <c r="B156" s="30"/>
      <c r="C156" s="182" t="s">
        <v>560</v>
      </c>
      <c r="D156" s="182" t="s">
        <v>138</v>
      </c>
      <c r="E156" s="183" t="s">
        <v>545</v>
      </c>
      <c r="F156" s="184" t="s">
        <v>546</v>
      </c>
      <c r="G156" s="185" t="s">
        <v>135</v>
      </c>
      <c r="H156" s="186">
        <v>25</v>
      </c>
      <c r="I156" s="187"/>
      <c r="J156" s="188">
        <f t="shared" si="30"/>
        <v>0</v>
      </c>
      <c r="K156" s="184" t="s">
        <v>136</v>
      </c>
      <c r="L156" s="189"/>
      <c r="M156" s="190" t="s">
        <v>20</v>
      </c>
      <c r="N156" s="191" t="s">
        <v>45</v>
      </c>
      <c r="O156" s="56"/>
      <c r="P156" s="179">
        <f t="shared" si="31"/>
        <v>0</v>
      </c>
      <c r="Q156" s="179">
        <v>0</v>
      </c>
      <c r="R156" s="179">
        <f t="shared" si="32"/>
        <v>0</v>
      </c>
      <c r="S156" s="179">
        <v>0</v>
      </c>
      <c r="T156" s="180">
        <f t="shared" si="33"/>
        <v>0</v>
      </c>
      <c r="AR156" s="13" t="s">
        <v>149</v>
      </c>
      <c r="AT156" s="13" t="s">
        <v>138</v>
      </c>
      <c r="AU156" s="13" t="s">
        <v>83</v>
      </c>
      <c r="AY156" s="13" t="s">
        <v>129</v>
      </c>
      <c r="BE156" s="181">
        <f t="shared" si="34"/>
        <v>0</v>
      </c>
      <c r="BF156" s="181">
        <f t="shared" si="35"/>
        <v>0</v>
      </c>
      <c r="BG156" s="181">
        <f t="shared" si="36"/>
        <v>0</v>
      </c>
      <c r="BH156" s="181">
        <f t="shared" si="37"/>
        <v>0</v>
      </c>
      <c r="BI156" s="181">
        <f t="shared" si="38"/>
        <v>0</v>
      </c>
      <c r="BJ156" s="13" t="s">
        <v>22</v>
      </c>
      <c r="BK156" s="181">
        <f t="shared" si="39"/>
        <v>0</v>
      </c>
      <c r="BL156" s="13" t="s">
        <v>149</v>
      </c>
      <c r="BM156" s="13" t="s">
        <v>547</v>
      </c>
    </row>
    <row r="157" spans="2:65" s="1" customFormat="1" ht="16.5" customHeight="1">
      <c r="B157" s="30"/>
      <c r="C157" s="170" t="s">
        <v>562</v>
      </c>
      <c r="D157" s="170" t="s">
        <v>132</v>
      </c>
      <c r="E157" s="171" t="s">
        <v>210</v>
      </c>
      <c r="F157" s="172" t="s">
        <v>211</v>
      </c>
      <c r="G157" s="173" t="s">
        <v>135</v>
      </c>
      <c r="H157" s="174">
        <v>1500</v>
      </c>
      <c r="I157" s="175"/>
      <c r="J157" s="176">
        <f t="shared" si="30"/>
        <v>0</v>
      </c>
      <c r="K157" s="172" t="s">
        <v>136</v>
      </c>
      <c r="L157" s="34"/>
      <c r="M157" s="177" t="s">
        <v>20</v>
      </c>
      <c r="N157" s="178" t="s">
        <v>45</v>
      </c>
      <c r="O157" s="56"/>
      <c r="P157" s="179">
        <f t="shared" si="31"/>
        <v>0</v>
      </c>
      <c r="Q157" s="179">
        <v>0</v>
      </c>
      <c r="R157" s="179">
        <f t="shared" si="32"/>
        <v>0</v>
      </c>
      <c r="S157" s="179">
        <v>0</v>
      </c>
      <c r="T157" s="180">
        <f t="shared" si="33"/>
        <v>0</v>
      </c>
      <c r="AR157" s="13" t="s">
        <v>22</v>
      </c>
      <c r="AT157" s="13" t="s">
        <v>132</v>
      </c>
      <c r="AU157" s="13" t="s">
        <v>83</v>
      </c>
      <c r="AY157" s="13" t="s">
        <v>129</v>
      </c>
      <c r="BE157" s="181">
        <f t="shared" si="34"/>
        <v>0</v>
      </c>
      <c r="BF157" s="181">
        <f t="shared" si="35"/>
        <v>0</v>
      </c>
      <c r="BG157" s="181">
        <f t="shared" si="36"/>
        <v>0</v>
      </c>
      <c r="BH157" s="181">
        <f t="shared" si="37"/>
        <v>0</v>
      </c>
      <c r="BI157" s="181">
        <f t="shared" si="38"/>
        <v>0</v>
      </c>
      <c r="BJ157" s="13" t="s">
        <v>22</v>
      </c>
      <c r="BK157" s="181">
        <f t="shared" si="39"/>
        <v>0</v>
      </c>
      <c r="BL157" s="13" t="s">
        <v>22</v>
      </c>
      <c r="BM157" s="13" t="s">
        <v>549</v>
      </c>
    </row>
    <row r="158" spans="2:65" s="1" customFormat="1" ht="16.5" customHeight="1">
      <c r="B158" s="30"/>
      <c r="C158" s="182" t="s">
        <v>564</v>
      </c>
      <c r="D158" s="182" t="s">
        <v>138</v>
      </c>
      <c r="E158" s="183" t="s">
        <v>213</v>
      </c>
      <c r="F158" s="184" t="s">
        <v>214</v>
      </c>
      <c r="G158" s="185" t="s">
        <v>144</v>
      </c>
      <c r="H158" s="186">
        <v>3000</v>
      </c>
      <c r="I158" s="187"/>
      <c r="J158" s="188">
        <f t="shared" si="30"/>
        <v>0</v>
      </c>
      <c r="K158" s="184" t="s">
        <v>136</v>
      </c>
      <c r="L158" s="189"/>
      <c r="M158" s="190" t="s">
        <v>20</v>
      </c>
      <c r="N158" s="191" t="s">
        <v>45</v>
      </c>
      <c r="O158" s="56"/>
      <c r="P158" s="179">
        <f t="shared" si="31"/>
        <v>0</v>
      </c>
      <c r="Q158" s="179">
        <v>0</v>
      </c>
      <c r="R158" s="179">
        <f t="shared" si="32"/>
        <v>0</v>
      </c>
      <c r="S158" s="179">
        <v>0</v>
      </c>
      <c r="T158" s="180">
        <f t="shared" si="33"/>
        <v>0</v>
      </c>
      <c r="AR158" s="13" t="s">
        <v>149</v>
      </c>
      <c r="AT158" s="13" t="s">
        <v>138</v>
      </c>
      <c r="AU158" s="13" t="s">
        <v>83</v>
      </c>
      <c r="AY158" s="13" t="s">
        <v>129</v>
      </c>
      <c r="BE158" s="181">
        <f t="shared" si="34"/>
        <v>0</v>
      </c>
      <c r="BF158" s="181">
        <f t="shared" si="35"/>
        <v>0</v>
      </c>
      <c r="BG158" s="181">
        <f t="shared" si="36"/>
        <v>0</v>
      </c>
      <c r="BH158" s="181">
        <f t="shared" si="37"/>
        <v>0</v>
      </c>
      <c r="BI158" s="181">
        <f t="shared" si="38"/>
        <v>0</v>
      </c>
      <c r="BJ158" s="13" t="s">
        <v>22</v>
      </c>
      <c r="BK158" s="181">
        <f t="shared" si="39"/>
        <v>0</v>
      </c>
      <c r="BL158" s="13" t="s">
        <v>149</v>
      </c>
      <c r="BM158" s="13" t="s">
        <v>551</v>
      </c>
    </row>
    <row r="159" spans="2:65" s="1" customFormat="1" ht="16.5" customHeight="1">
      <c r="B159" s="30"/>
      <c r="C159" s="170" t="s">
        <v>568</v>
      </c>
      <c r="D159" s="170" t="s">
        <v>132</v>
      </c>
      <c r="E159" s="171" t="s">
        <v>553</v>
      </c>
      <c r="F159" s="172" t="s">
        <v>554</v>
      </c>
      <c r="G159" s="173" t="s">
        <v>135</v>
      </c>
      <c r="H159" s="174">
        <v>3</v>
      </c>
      <c r="I159" s="175"/>
      <c r="J159" s="176">
        <f t="shared" si="30"/>
        <v>0</v>
      </c>
      <c r="K159" s="172" t="s">
        <v>136</v>
      </c>
      <c r="L159" s="34"/>
      <c r="M159" s="177" t="s">
        <v>20</v>
      </c>
      <c r="N159" s="178" t="s">
        <v>45</v>
      </c>
      <c r="O159" s="56"/>
      <c r="P159" s="179">
        <f t="shared" si="31"/>
        <v>0</v>
      </c>
      <c r="Q159" s="179">
        <v>0</v>
      </c>
      <c r="R159" s="179">
        <f t="shared" si="32"/>
        <v>0</v>
      </c>
      <c r="S159" s="179">
        <v>0</v>
      </c>
      <c r="T159" s="180">
        <f t="shared" si="33"/>
        <v>0</v>
      </c>
      <c r="AR159" s="13" t="s">
        <v>22</v>
      </c>
      <c r="AT159" s="13" t="s">
        <v>132</v>
      </c>
      <c r="AU159" s="13" t="s">
        <v>83</v>
      </c>
      <c r="AY159" s="13" t="s">
        <v>129</v>
      </c>
      <c r="BE159" s="181">
        <f t="shared" si="34"/>
        <v>0</v>
      </c>
      <c r="BF159" s="181">
        <f t="shared" si="35"/>
        <v>0</v>
      </c>
      <c r="BG159" s="181">
        <f t="shared" si="36"/>
        <v>0</v>
      </c>
      <c r="BH159" s="181">
        <f t="shared" si="37"/>
        <v>0</v>
      </c>
      <c r="BI159" s="181">
        <f t="shared" si="38"/>
        <v>0</v>
      </c>
      <c r="BJ159" s="13" t="s">
        <v>22</v>
      </c>
      <c r="BK159" s="181">
        <f t="shared" si="39"/>
        <v>0</v>
      </c>
      <c r="BL159" s="13" t="s">
        <v>22</v>
      </c>
      <c r="BM159" s="13" t="s">
        <v>555</v>
      </c>
    </row>
    <row r="160" spans="2:65" s="1" customFormat="1" ht="16.5" customHeight="1">
      <c r="B160" s="30"/>
      <c r="C160" s="182" t="s">
        <v>572</v>
      </c>
      <c r="D160" s="182" t="s">
        <v>138</v>
      </c>
      <c r="E160" s="183" t="s">
        <v>557</v>
      </c>
      <c r="F160" s="184" t="s">
        <v>558</v>
      </c>
      <c r="G160" s="185" t="s">
        <v>135</v>
      </c>
      <c r="H160" s="186">
        <v>3</v>
      </c>
      <c r="I160" s="187"/>
      <c r="J160" s="188">
        <f t="shared" si="30"/>
        <v>0</v>
      </c>
      <c r="K160" s="184" t="s">
        <v>136</v>
      </c>
      <c r="L160" s="189"/>
      <c r="M160" s="190" t="s">
        <v>20</v>
      </c>
      <c r="N160" s="191" t="s">
        <v>45</v>
      </c>
      <c r="O160" s="56"/>
      <c r="P160" s="179">
        <f t="shared" si="31"/>
        <v>0</v>
      </c>
      <c r="Q160" s="179">
        <v>0</v>
      </c>
      <c r="R160" s="179">
        <f t="shared" si="32"/>
        <v>0</v>
      </c>
      <c r="S160" s="179">
        <v>0</v>
      </c>
      <c r="T160" s="180">
        <f t="shared" si="33"/>
        <v>0</v>
      </c>
      <c r="AR160" s="13" t="s">
        <v>386</v>
      </c>
      <c r="AT160" s="13" t="s">
        <v>138</v>
      </c>
      <c r="AU160" s="13" t="s">
        <v>83</v>
      </c>
      <c r="AY160" s="13" t="s">
        <v>129</v>
      </c>
      <c r="BE160" s="181">
        <f t="shared" si="34"/>
        <v>0</v>
      </c>
      <c r="BF160" s="181">
        <f t="shared" si="35"/>
        <v>0</v>
      </c>
      <c r="BG160" s="181">
        <f t="shared" si="36"/>
        <v>0</v>
      </c>
      <c r="BH160" s="181">
        <f t="shared" si="37"/>
        <v>0</v>
      </c>
      <c r="BI160" s="181">
        <f t="shared" si="38"/>
        <v>0</v>
      </c>
      <c r="BJ160" s="13" t="s">
        <v>22</v>
      </c>
      <c r="BK160" s="181">
        <f t="shared" si="39"/>
        <v>0</v>
      </c>
      <c r="BL160" s="13" t="s">
        <v>386</v>
      </c>
      <c r="BM160" s="13" t="s">
        <v>559</v>
      </c>
    </row>
    <row r="161" spans="2:65" s="1" customFormat="1" ht="16.5" customHeight="1">
      <c r="B161" s="30"/>
      <c r="C161" s="170" t="s">
        <v>576</v>
      </c>
      <c r="D161" s="170" t="s">
        <v>132</v>
      </c>
      <c r="E161" s="171" t="s">
        <v>431</v>
      </c>
      <c r="F161" s="172" t="s">
        <v>432</v>
      </c>
      <c r="G161" s="173" t="s">
        <v>135</v>
      </c>
      <c r="H161" s="174">
        <v>10</v>
      </c>
      <c r="I161" s="175"/>
      <c r="J161" s="176">
        <f t="shared" si="30"/>
        <v>0</v>
      </c>
      <c r="K161" s="172" t="s">
        <v>136</v>
      </c>
      <c r="L161" s="34"/>
      <c r="M161" s="177" t="s">
        <v>20</v>
      </c>
      <c r="N161" s="178" t="s">
        <v>45</v>
      </c>
      <c r="O161" s="56"/>
      <c r="P161" s="179">
        <f t="shared" si="31"/>
        <v>0</v>
      </c>
      <c r="Q161" s="179">
        <v>0</v>
      </c>
      <c r="R161" s="179">
        <f t="shared" si="32"/>
        <v>0</v>
      </c>
      <c r="S161" s="179">
        <v>0</v>
      </c>
      <c r="T161" s="180">
        <f t="shared" si="33"/>
        <v>0</v>
      </c>
      <c r="AR161" s="13" t="s">
        <v>22</v>
      </c>
      <c r="AT161" s="13" t="s">
        <v>132</v>
      </c>
      <c r="AU161" s="13" t="s">
        <v>83</v>
      </c>
      <c r="AY161" s="13" t="s">
        <v>129</v>
      </c>
      <c r="BE161" s="181">
        <f t="shared" si="34"/>
        <v>0</v>
      </c>
      <c r="BF161" s="181">
        <f t="shared" si="35"/>
        <v>0</v>
      </c>
      <c r="BG161" s="181">
        <f t="shared" si="36"/>
        <v>0</v>
      </c>
      <c r="BH161" s="181">
        <f t="shared" si="37"/>
        <v>0</v>
      </c>
      <c r="BI161" s="181">
        <f t="shared" si="38"/>
        <v>0</v>
      </c>
      <c r="BJ161" s="13" t="s">
        <v>22</v>
      </c>
      <c r="BK161" s="181">
        <f t="shared" si="39"/>
        <v>0</v>
      </c>
      <c r="BL161" s="13" t="s">
        <v>22</v>
      </c>
      <c r="BM161" s="13" t="s">
        <v>561</v>
      </c>
    </row>
    <row r="162" spans="2:65" s="1" customFormat="1" ht="16.5" customHeight="1">
      <c r="B162" s="30"/>
      <c r="C162" s="182" t="s">
        <v>580</v>
      </c>
      <c r="D162" s="182" t="s">
        <v>138</v>
      </c>
      <c r="E162" s="183" t="s">
        <v>434</v>
      </c>
      <c r="F162" s="184" t="s">
        <v>435</v>
      </c>
      <c r="G162" s="185" t="s">
        <v>135</v>
      </c>
      <c r="H162" s="186">
        <v>10</v>
      </c>
      <c r="I162" s="187"/>
      <c r="J162" s="188">
        <f t="shared" si="30"/>
        <v>0</v>
      </c>
      <c r="K162" s="184" t="s">
        <v>136</v>
      </c>
      <c r="L162" s="189"/>
      <c r="M162" s="190" t="s">
        <v>20</v>
      </c>
      <c r="N162" s="191" t="s">
        <v>45</v>
      </c>
      <c r="O162" s="56"/>
      <c r="P162" s="179">
        <f t="shared" si="31"/>
        <v>0</v>
      </c>
      <c r="Q162" s="179">
        <v>0</v>
      </c>
      <c r="R162" s="179">
        <f t="shared" si="32"/>
        <v>0</v>
      </c>
      <c r="S162" s="179">
        <v>0</v>
      </c>
      <c r="T162" s="180">
        <f t="shared" si="33"/>
        <v>0</v>
      </c>
      <c r="AR162" s="13" t="s">
        <v>83</v>
      </c>
      <c r="AT162" s="13" t="s">
        <v>138</v>
      </c>
      <c r="AU162" s="13" t="s">
        <v>83</v>
      </c>
      <c r="AY162" s="13" t="s">
        <v>129</v>
      </c>
      <c r="BE162" s="181">
        <f t="shared" si="34"/>
        <v>0</v>
      </c>
      <c r="BF162" s="181">
        <f t="shared" si="35"/>
        <v>0</v>
      </c>
      <c r="BG162" s="181">
        <f t="shared" si="36"/>
        <v>0</v>
      </c>
      <c r="BH162" s="181">
        <f t="shared" si="37"/>
        <v>0</v>
      </c>
      <c r="BI162" s="181">
        <f t="shared" si="38"/>
        <v>0</v>
      </c>
      <c r="BJ162" s="13" t="s">
        <v>22</v>
      </c>
      <c r="BK162" s="181">
        <f t="shared" si="39"/>
        <v>0</v>
      </c>
      <c r="BL162" s="13" t="s">
        <v>22</v>
      </c>
      <c r="BM162" s="13" t="s">
        <v>563</v>
      </c>
    </row>
    <row r="163" spans="2:65" s="1" customFormat="1" ht="16.5" customHeight="1">
      <c r="B163" s="30"/>
      <c r="C163" s="170" t="s">
        <v>584</v>
      </c>
      <c r="D163" s="170" t="s">
        <v>132</v>
      </c>
      <c r="E163" s="171" t="s">
        <v>265</v>
      </c>
      <c r="F163" s="172" t="s">
        <v>266</v>
      </c>
      <c r="G163" s="173" t="s">
        <v>135</v>
      </c>
      <c r="H163" s="174">
        <v>1</v>
      </c>
      <c r="I163" s="175"/>
      <c r="J163" s="176">
        <f t="shared" si="30"/>
        <v>0</v>
      </c>
      <c r="K163" s="172" t="s">
        <v>136</v>
      </c>
      <c r="L163" s="34"/>
      <c r="M163" s="177" t="s">
        <v>20</v>
      </c>
      <c r="N163" s="178" t="s">
        <v>45</v>
      </c>
      <c r="O163" s="56"/>
      <c r="P163" s="179">
        <f t="shared" si="31"/>
        <v>0</v>
      </c>
      <c r="Q163" s="179">
        <v>0</v>
      </c>
      <c r="R163" s="179">
        <f t="shared" si="32"/>
        <v>0</v>
      </c>
      <c r="S163" s="179">
        <v>0</v>
      </c>
      <c r="T163" s="180">
        <f t="shared" si="33"/>
        <v>0</v>
      </c>
      <c r="AR163" s="13" t="s">
        <v>22</v>
      </c>
      <c r="AT163" s="13" t="s">
        <v>132</v>
      </c>
      <c r="AU163" s="13" t="s">
        <v>83</v>
      </c>
      <c r="AY163" s="13" t="s">
        <v>129</v>
      </c>
      <c r="BE163" s="181">
        <f t="shared" si="34"/>
        <v>0</v>
      </c>
      <c r="BF163" s="181">
        <f t="shared" si="35"/>
        <v>0</v>
      </c>
      <c r="BG163" s="181">
        <f t="shared" si="36"/>
        <v>0</v>
      </c>
      <c r="BH163" s="181">
        <f t="shared" si="37"/>
        <v>0</v>
      </c>
      <c r="BI163" s="181">
        <f t="shared" si="38"/>
        <v>0</v>
      </c>
      <c r="BJ163" s="13" t="s">
        <v>22</v>
      </c>
      <c r="BK163" s="181">
        <f t="shared" si="39"/>
        <v>0</v>
      </c>
      <c r="BL163" s="13" t="s">
        <v>22</v>
      </c>
      <c r="BM163" s="13" t="s">
        <v>842</v>
      </c>
    </row>
    <row r="164" spans="2:65" s="1" customFormat="1" ht="16.5" customHeight="1">
      <c r="B164" s="30"/>
      <c r="C164" s="170" t="s">
        <v>588</v>
      </c>
      <c r="D164" s="170" t="s">
        <v>132</v>
      </c>
      <c r="E164" s="171" t="s">
        <v>271</v>
      </c>
      <c r="F164" s="172" t="s">
        <v>272</v>
      </c>
      <c r="G164" s="173" t="s">
        <v>135</v>
      </c>
      <c r="H164" s="174">
        <v>10</v>
      </c>
      <c r="I164" s="175"/>
      <c r="J164" s="176">
        <f t="shared" si="30"/>
        <v>0</v>
      </c>
      <c r="K164" s="172" t="s">
        <v>136</v>
      </c>
      <c r="L164" s="34"/>
      <c r="M164" s="177" t="s">
        <v>20</v>
      </c>
      <c r="N164" s="178" t="s">
        <v>45</v>
      </c>
      <c r="O164" s="56"/>
      <c r="P164" s="179">
        <f t="shared" si="31"/>
        <v>0</v>
      </c>
      <c r="Q164" s="179">
        <v>0</v>
      </c>
      <c r="R164" s="179">
        <f t="shared" si="32"/>
        <v>0</v>
      </c>
      <c r="S164" s="179">
        <v>0</v>
      </c>
      <c r="T164" s="180">
        <f t="shared" si="33"/>
        <v>0</v>
      </c>
      <c r="AR164" s="13" t="s">
        <v>22</v>
      </c>
      <c r="AT164" s="13" t="s">
        <v>132</v>
      </c>
      <c r="AU164" s="13" t="s">
        <v>83</v>
      </c>
      <c r="AY164" s="13" t="s">
        <v>129</v>
      </c>
      <c r="BE164" s="181">
        <f t="shared" si="34"/>
        <v>0</v>
      </c>
      <c r="BF164" s="181">
        <f t="shared" si="35"/>
        <v>0</v>
      </c>
      <c r="BG164" s="181">
        <f t="shared" si="36"/>
        <v>0</v>
      </c>
      <c r="BH164" s="181">
        <f t="shared" si="37"/>
        <v>0</v>
      </c>
      <c r="BI164" s="181">
        <f t="shared" si="38"/>
        <v>0</v>
      </c>
      <c r="BJ164" s="13" t="s">
        <v>22</v>
      </c>
      <c r="BK164" s="181">
        <f t="shared" si="39"/>
        <v>0</v>
      </c>
      <c r="BL164" s="13" t="s">
        <v>22</v>
      </c>
      <c r="BM164" s="13" t="s">
        <v>843</v>
      </c>
    </row>
    <row r="165" spans="2:65" s="1" customFormat="1" ht="16.5" customHeight="1">
      <c r="B165" s="30"/>
      <c r="C165" s="170" t="s">
        <v>592</v>
      </c>
      <c r="D165" s="170" t="s">
        <v>132</v>
      </c>
      <c r="E165" s="171" t="s">
        <v>274</v>
      </c>
      <c r="F165" s="172" t="s">
        <v>275</v>
      </c>
      <c r="G165" s="173" t="s">
        <v>135</v>
      </c>
      <c r="H165" s="174">
        <v>2</v>
      </c>
      <c r="I165" s="175"/>
      <c r="J165" s="176">
        <f t="shared" si="30"/>
        <v>0</v>
      </c>
      <c r="K165" s="172" t="s">
        <v>136</v>
      </c>
      <c r="L165" s="34"/>
      <c r="M165" s="177" t="s">
        <v>20</v>
      </c>
      <c r="N165" s="178" t="s">
        <v>45</v>
      </c>
      <c r="O165" s="56"/>
      <c r="P165" s="179">
        <f t="shared" si="31"/>
        <v>0</v>
      </c>
      <c r="Q165" s="179">
        <v>0</v>
      </c>
      <c r="R165" s="179">
        <f t="shared" si="32"/>
        <v>0</v>
      </c>
      <c r="S165" s="179">
        <v>0</v>
      </c>
      <c r="T165" s="180">
        <f t="shared" si="33"/>
        <v>0</v>
      </c>
      <c r="AR165" s="13" t="s">
        <v>22</v>
      </c>
      <c r="AT165" s="13" t="s">
        <v>132</v>
      </c>
      <c r="AU165" s="13" t="s">
        <v>83</v>
      </c>
      <c r="AY165" s="13" t="s">
        <v>129</v>
      </c>
      <c r="BE165" s="181">
        <f t="shared" si="34"/>
        <v>0</v>
      </c>
      <c r="BF165" s="181">
        <f t="shared" si="35"/>
        <v>0</v>
      </c>
      <c r="BG165" s="181">
        <f t="shared" si="36"/>
        <v>0</v>
      </c>
      <c r="BH165" s="181">
        <f t="shared" si="37"/>
        <v>0</v>
      </c>
      <c r="BI165" s="181">
        <f t="shared" si="38"/>
        <v>0</v>
      </c>
      <c r="BJ165" s="13" t="s">
        <v>22</v>
      </c>
      <c r="BK165" s="181">
        <f t="shared" si="39"/>
        <v>0</v>
      </c>
      <c r="BL165" s="13" t="s">
        <v>22</v>
      </c>
      <c r="BM165" s="13" t="s">
        <v>844</v>
      </c>
    </row>
    <row r="166" spans="2:65" s="1" customFormat="1" ht="16.5" customHeight="1">
      <c r="B166" s="30"/>
      <c r="C166" s="170" t="s">
        <v>596</v>
      </c>
      <c r="D166" s="170" t="s">
        <v>132</v>
      </c>
      <c r="E166" s="171" t="s">
        <v>613</v>
      </c>
      <c r="F166" s="172" t="s">
        <v>614</v>
      </c>
      <c r="G166" s="173" t="s">
        <v>144</v>
      </c>
      <c r="H166" s="174">
        <v>20</v>
      </c>
      <c r="I166" s="175"/>
      <c r="J166" s="176">
        <f t="shared" si="30"/>
        <v>0</v>
      </c>
      <c r="K166" s="172" t="s">
        <v>136</v>
      </c>
      <c r="L166" s="34"/>
      <c r="M166" s="177" t="s">
        <v>20</v>
      </c>
      <c r="N166" s="178" t="s">
        <v>45</v>
      </c>
      <c r="O166" s="56"/>
      <c r="P166" s="179">
        <f t="shared" si="31"/>
        <v>0</v>
      </c>
      <c r="Q166" s="179">
        <v>0</v>
      </c>
      <c r="R166" s="179">
        <f t="shared" si="32"/>
        <v>0</v>
      </c>
      <c r="S166" s="179">
        <v>0</v>
      </c>
      <c r="T166" s="180">
        <f t="shared" si="33"/>
        <v>0</v>
      </c>
      <c r="AR166" s="13" t="s">
        <v>22</v>
      </c>
      <c r="AT166" s="13" t="s">
        <v>132</v>
      </c>
      <c r="AU166" s="13" t="s">
        <v>83</v>
      </c>
      <c r="AY166" s="13" t="s">
        <v>129</v>
      </c>
      <c r="BE166" s="181">
        <f t="shared" si="34"/>
        <v>0</v>
      </c>
      <c r="BF166" s="181">
        <f t="shared" si="35"/>
        <v>0</v>
      </c>
      <c r="BG166" s="181">
        <f t="shared" si="36"/>
        <v>0</v>
      </c>
      <c r="BH166" s="181">
        <f t="shared" si="37"/>
        <v>0</v>
      </c>
      <c r="BI166" s="181">
        <f t="shared" si="38"/>
        <v>0</v>
      </c>
      <c r="BJ166" s="13" t="s">
        <v>22</v>
      </c>
      <c r="BK166" s="181">
        <f t="shared" si="39"/>
        <v>0</v>
      </c>
      <c r="BL166" s="13" t="s">
        <v>22</v>
      </c>
      <c r="BM166" s="13" t="s">
        <v>845</v>
      </c>
    </row>
    <row r="167" spans="2:65" s="1" customFormat="1" ht="16.5" customHeight="1">
      <c r="B167" s="30"/>
      <c r="C167" s="182" t="s">
        <v>600</v>
      </c>
      <c r="D167" s="182" t="s">
        <v>138</v>
      </c>
      <c r="E167" s="183" t="s">
        <v>617</v>
      </c>
      <c r="F167" s="184" t="s">
        <v>618</v>
      </c>
      <c r="G167" s="185" t="s">
        <v>144</v>
      </c>
      <c r="H167" s="186">
        <v>20</v>
      </c>
      <c r="I167" s="187"/>
      <c r="J167" s="188">
        <f t="shared" si="30"/>
        <v>0</v>
      </c>
      <c r="K167" s="184" t="s">
        <v>136</v>
      </c>
      <c r="L167" s="189"/>
      <c r="M167" s="190" t="s">
        <v>20</v>
      </c>
      <c r="N167" s="191" t="s">
        <v>45</v>
      </c>
      <c r="O167" s="56"/>
      <c r="P167" s="179">
        <f t="shared" si="31"/>
        <v>0</v>
      </c>
      <c r="Q167" s="179">
        <v>0</v>
      </c>
      <c r="R167" s="179">
        <f t="shared" si="32"/>
        <v>0</v>
      </c>
      <c r="S167" s="179">
        <v>0</v>
      </c>
      <c r="T167" s="180">
        <f t="shared" si="33"/>
        <v>0</v>
      </c>
      <c r="AR167" s="13" t="s">
        <v>83</v>
      </c>
      <c r="AT167" s="13" t="s">
        <v>138</v>
      </c>
      <c r="AU167" s="13" t="s">
        <v>83</v>
      </c>
      <c r="AY167" s="13" t="s">
        <v>129</v>
      </c>
      <c r="BE167" s="181">
        <f t="shared" si="34"/>
        <v>0</v>
      </c>
      <c r="BF167" s="181">
        <f t="shared" si="35"/>
        <v>0</v>
      </c>
      <c r="BG167" s="181">
        <f t="shared" si="36"/>
        <v>0</v>
      </c>
      <c r="BH167" s="181">
        <f t="shared" si="37"/>
        <v>0</v>
      </c>
      <c r="BI167" s="181">
        <f t="shared" si="38"/>
        <v>0</v>
      </c>
      <c r="BJ167" s="13" t="s">
        <v>22</v>
      </c>
      <c r="BK167" s="181">
        <f t="shared" si="39"/>
        <v>0</v>
      </c>
      <c r="BL167" s="13" t="s">
        <v>22</v>
      </c>
      <c r="BM167" s="13" t="s">
        <v>619</v>
      </c>
    </row>
    <row r="168" spans="2:65" s="10" customFormat="1" ht="22.9" customHeight="1">
      <c r="B168" s="154"/>
      <c r="C168" s="155"/>
      <c r="D168" s="156" t="s">
        <v>73</v>
      </c>
      <c r="E168" s="168" t="s">
        <v>232</v>
      </c>
      <c r="F168" s="168" t="s">
        <v>233</v>
      </c>
      <c r="G168" s="155"/>
      <c r="H168" s="155"/>
      <c r="I168" s="158"/>
      <c r="J168" s="169">
        <f>BK168</f>
        <v>0</v>
      </c>
      <c r="K168" s="155"/>
      <c r="L168" s="160"/>
      <c r="M168" s="161"/>
      <c r="N168" s="162"/>
      <c r="O168" s="162"/>
      <c r="P168" s="163">
        <f>SUM(P169:P186)</f>
        <v>0</v>
      </c>
      <c r="Q168" s="162"/>
      <c r="R168" s="163">
        <f>SUM(R169:R186)</f>
        <v>0</v>
      </c>
      <c r="S168" s="162"/>
      <c r="T168" s="164">
        <f>SUM(T169:T186)</f>
        <v>0</v>
      </c>
      <c r="AR168" s="165" t="s">
        <v>146</v>
      </c>
      <c r="AT168" s="166" t="s">
        <v>73</v>
      </c>
      <c r="AU168" s="166" t="s">
        <v>22</v>
      </c>
      <c r="AY168" s="165" t="s">
        <v>129</v>
      </c>
      <c r="BK168" s="167">
        <f>SUM(BK169:BK186)</f>
        <v>0</v>
      </c>
    </row>
    <row r="169" spans="2:65" s="1" customFormat="1" ht="33.75" customHeight="1">
      <c r="B169" s="30"/>
      <c r="C169" s="170" t="s">
        <v>604</v>
      </c>
      <c r="D169" s="170" t="s">
        <v>132</v>
      </c>
      <c r="E169" s="171" t="s">
        <v>730</v>
      </c>
      <c r="F169" s="172" t="s">
        <v>731</v>
      </c>
      <c r="G169" s="173" t="s">
        <v>135</v>
      </c>
      <c r="H169" s="174">
        <v>1</v>
      </c>
      <c r="I169" s="175"/>
      <c r="J169" s="176">
        <f t="shared" ref="J169:J186" si="40">ROUND(I169*H169,2)</f>
        <v>0</v>
      </c>
      <c r="K169" s="172" t="s">
        <v>136</v>
      </c>
      <c r="L169" s="34"/>
      <c r="M169" s="177" t="s">
        <v>20</v>
      </c>
      <c r="N169" s="178" t="s">
        <v>45</v>
      </c>
      <c r="O169" s="56"/>
      <c r="P169" s="179">
        <f t="shared" ref="P169:P186" si="41">O169*H169</f>
        <v>0</v>
      </c>
      <c r="Q169" s="179">
        <v>0</v>
      </c>
      <c r="R169" s="179">
        <f t="shared" ref="R169:R186" si="42">Q169*H169</f>
        <v>0</v>
      </c>
      <c r="S169" s="179">
        <v>0</v>
      </c>
      <c r="T169" s="180">
        <f t="shared" ref="T169:T186" si="43">S169*H169</f>
        <v>0</v>
      </c>
      <c r="AR169" s="13" t="s">
        <v>22</v>
      </c>
      <c r="AT169" s="13" t="s">
        <v>132</v>
      </c>
      <c r="AU169" s="13" t="s">
        <v>83</v>
      </c>
      <c r="AY169" s="13" t="s">
        <v>129</v>
      </c>
      <c r="BE169" s="181">
        <f t="shared" ref="BE169:BE186" si="44">IF(N169="základní",J169,0)</f>
        <v>0</v>
      </c>
      <c r="BF169" s="181">
        <f t="shared" ref="BF169:BF186" si="45">IF(N169="snížená",J169,0)</f>
        <v>0</v>
      </c>
      <c r="BG169" s="181">
        <f t="shared" ref="BG169:BG186" si="46">IF(N169="zákl. přenesená",J169,0)</f>
        <v>0</v>
      </c>
      <c r="BH169" s="181">
        <f t="shared" ref="BH169:BH186" si="47">IF(N169="sníž. přenesená",J169,0)</f>
        <v>0</v>
      </c>
      <c r="BI169" s="181">
        <f t="shared" ref="BI169:BI186" si="48">IF(N169="nulová",J169,0)</f>
        <v>0</v>
      </c>
      <c r="BJ169" s="13" t="s">
        <v>22</v>
      </c>
      <c r="BK169" s="181">
        <f t="shared" ref="BK169:BK186" si="49">ROUND(I169*H169,2)</f>
        <v>0</v>
      </c>
      <c r="BL169" s="13" t="s">
        <v>22</v>
      </c>
      <c r="BM169" s="13" t="s">
        <v>732</v>
      </c>
    </row>
    <row r="170" spans="2:65" s="1" customFormat="1" ht="22.5" customHeight="1">
      <c r="B170" s="30"/>
      <c r="C170" s="170" t="s">
        <v>608</v>
      </c>
      <c r="D170" s="170" t="s">
        <v>132</v>
      </c>
      <c r="E170" s="171" t="s">
        <v>734</v>
      </c>
      <c r="F170" s="172" t="s">
        <v>735</v>
      </c>
      <c r="G170" s="173" t="s">
        <v>135</v>
      </c>
      <c r="H170" s="174">
        <v>1</v>
      </c>
      <c r="I170" s="175"/>
      <c r="J170" s="176">
        <f t="shared" si="40"/>
        <v>0</v>
      </c>
      <c r="K170" s="172" t="s">
        <v>136</v>
      </c>
      <c r="L170" s="34"/>
      <c r="M170" s="177" t="s">
        <v>20</v>
      </c>
      <c r="N170" s="178" t="s">
        <v>45</v>
      </c>
      <c r="O170" s="56"/>
      <c r="P170" s="179">
        <f t="shared" si="41"/>
        <v>0</v>
      </c>
      <c r="Q170" s="179">
        <v>0</v>
      </c>
      <c r="R170" s="179">
        <f t="shared" si="42"/>
        <v>0</v>
      </c>
      <c r="S170" s="179">
        <v>0</v>
      </c>
      <c r="T170" s="180">
        <f t="shared" si="43"/>
        <v>0</v>
      </c>
      <c r="AR170" s="13" t="s">
        <v>22</v>
      </c>
      <c r="AT170" s="13" t="s">
        <v>132</v>
      </c>
      <c r="AU170" s="13" t="s">
        <v>83</v>
      </c>
      <c r="AY170" s="13" t="s">
        <v>129</v>
      </c>
      <c r="BE170" s="181">
        <f t="shared" si="44"/>
        <v>0</v>
      </c>
      <c r="BF170" s="181">
        <f t="shared" si="45"/>
        <v>0</v>
      </c>
      <c r="BG170" s="181">
        <f t="shared" si="46"/>
        <v>0</v>
      </c>
      <c r="BH170" s="181">
        <f t="shared" si="47"/>
        <v>0</v>
      </c>
      <c r="BI170" s="181">
        <f t="shared" si="48"/>
        <v>0</v>
      </c>
      <c r="BJ170" s="13" t="s">
        <v>22</v>
      </c>
      <c r="BK170" s="181">
        <f t="shared" si="49"/>
        <v>0</v>
      </c>
      <c r="BL170" s="13" t="s">
        <v>22</v>
      </c>
      <c r="BM170" s="13" t="s">
        <v>736</v>
      </c>
    </row>
    <row r="171" spans="2:65" s="1" customFormat="1" ht="22.5" customHeight="1">
      <c r="B171" s="30"/>
      <c r="C171" s="170" t="s">
        <v>612</v>
      </c>
      <c r="D171" s="170" t="s">
        <v>132</v>
      </c>
      <c r="E171" s="171" t="s">
        <v>235</v>
      </c>
      <c r="F171" s="172" t="s">
        <v>236</v>
      </c>
      <c r="G171" s="173" t="s">
        <v>237</v>
      </c>
      <c r="H171" s="174">
        <v>50</v>
      </c>
      <c r="I171" s="175"/>
      <c r="J171" s="176">
        <f t="shared" si="40"/>
        <v>0</v>
      </c>
      <c r="K171" s="172" t="s">
        <v>136</v>
      </c>
      <c r="L171" s="34"/>
      <c r="M171" s="177" t="s">
        <v>20</v>
      </c>
      <c r="N171" s="178" t="s">
        <v>45</v>
      </c>
      <c r="O171" s="56"/>
      <c r="P171" s="179">
        <f t="shared" si="41"/>
        <v>0</v>
      </c>
      <c r="Q171" s="179">
        <v>0</v>
      </c>
      <c r="R171" s="179">
        <f t="shared" si="42"/>
        <v>0</v>
      </c>
      <c r="S171" s="179">
        <v>0</v>
      </c>
      <c r="T171" s="180">
        <f t="shared" si="43"/>
        <v>0</v>
      </c>
      <c r="AR171" s="13" t="s">
        <v>22</v>
      </c>
      <c r="AT171" s="13" t="s">
        <v>132</v>
      </c>
      <c r="AU171" s="13" t="s">
        <v>83</v>
      </c>
      <c r="AY171" s="13" t="s">
        <v>129</v>
      </c>
      <c r="BE171" s="181">
        <f t="shared" si="44"/>
        <v>0</v>
      </c>
      <c r="BF171" s="181">
        <f t="shared" si="45"/>
        <v>0</v>
      </c>
      <c r="BG171" s="181">
        <f t="shared" si="46"/>
        <v>0</v>
      </c>
      <c r="BH171" s="181">
        <f t="shared" si="47"/>
        <v>0</v>
      </c>
      <c r="BI171" s="181">
        <f t="shared" si="48"/>
        <v>0</v>
      </c>
      <c r="BJ171" s="13" t="s">
        <v>22</v>
      </c>
      <c r="BK171" s="181">
        <f t="shared" si="49"/>
        <v>0</v>
      </c>
      <c r="BL171" s="13" t="s">
        <v>22</v>
      </c>
      <c r="BM171" s="13" t="s">
        <v>238</v>
      </c>
    </row>
    <row r="172" spans="2:65" s="1" customFormat="1" ht="22.5" customHeight="1">
      <c r="B172" s="30"/>
      <c r="C172" s="170" t="s">
        <v>616</v>
      </c>
      <c r="D172" s="170" t="s">
        <v>132</v>
      </c>
      <c r="E172" s="171" t="s">
        <v>240</v>
      </c>
      <c r="F172" s="172" t="s">
        <v>241</v>
      </c>
      <c r="G172" s="173" t="s">
        <v>237</v>
      </c>
      <c r="H172" s="174">
        <v>20</v>
      </c>
      <c r="I172" s="175"/>
      <c r="J172" s="176">
        <f t="shared" si="40"/>
        <v>0</v>
      </c>
      <c r="K172" s="172" t="s">
        <v>136</v>
      </c>
      <c r="L172" s="34"/>
      <c r="M172" s="177" t="s">
        <v>20</v>
      </c>
      <c r="N172" s="178" t="s">
        <v>45</v>
      </c>
      <c r="O172" s="56"/>
      <c r="P172" s="179">
        <f t="shared" si="41"/>
        <v>0</v>
      </c>
      <c r="Q172" s="179">
        <v>0</v>
      </c>
      <c r="R172" s="179">
        <f t="shared" si="42"/>
        <v>0</v>
      </c>
      <c r="S172" s="179">
        <v>0</v>
      </c>
      <c r="T172" s="180">
        <f t="shared" si="43"/>
        <v>0</v>
      </c>
      <c r="AR172" s="13" t="s">
        <v>22</v>
      </c>
      <c r="AT172" s="13" t="s">
        <v>132</v>
      </c>
      <c r="AU172" s="13" t="s">
        <v>83</v>
      </c>
      <c r="AY172" s="13" t="s">
        <v>129</v>
      </c>
      <c r="BE172" s="181">
        <f t="shared" si="44"/>
        <v>0</v>
      </c>
      <c r="BF172" s="181">
        <f t="shared" si="45"/>
        <v>0</v>
      </c>
      <c r="BG172" s="181">
        <f t="shared" si="46"/>
        <v>0</v>
      </c>
      <c r="BH172" s="181">
        <f t="shared" si="47"/>
        <v>0</v>
      </c>
      <c r="BI172" s="181">
        <f t="shared" si="48"/>
        <v>0</v>
      </c>
      <c r="BJ172" s="13" t="s">
        <v>22</v>
      </c>
      <c r="BK172" s="181">
        <f t="shared" si="49"/>
        <v>0</v>
      </c>
      <c r="BL172" s="13" t="s">
        <v>22</v>
      </c>
      <c r="BM172" s="13" t="s">
        <v>242</v>
      </c>
    </row>
    <row r="173" spans="2:65" s="1" customFormat="1" ht="16.5" customHeight="1">
      <c r="B173" s="30"/>
      <c r="C173" s="170" t="s">
        <v>620</v>
      </c>
      <c r="D173" s="170" t="s">
        <v>132</v>
      </c>
      <c r="E173" s="171" t="s">
        <v>244</v>
      </c>
      <c r="F173" s="172" t="s">
        <v>245</v>
      </c>
      <c r="G173" s="173" t="s">
        <v>237</v>
      </c>
      <c r="H173" s="174">
        <v>50</v>
      </c>
      <c r="I173" s="175"/>
      <c r="J173" s="176">
        <f t="shared" si="40"/>
        <v>0</v>
      </c>
      <c r="K173" s="172" t="s">
        <v>136</v>
      </c>
      <c r="L173" s="34"/>
      <c r="M173" s="177" t="s">
        <v>20</v>
      </c>
      <c r="N173" s="178" t="s">
        <v>45</v>
      </c>
      <c r="O173" s="56"/>
      <c r="P173" s="179">
        <f t="shared" si="41"/>
        <v>0</v>
      </c>
      <c r="Q173" s="179">
        <v>0</v>
      </c>
      <c r="R173" s="179">
        <f t="shared" si="42"/>
        <v>0</v>
      </c>
      <c r="S173" s="179">
        <v>0</v>
      </c>
      <c r="T173" s="180">
        <f t="shared" si="43"/>
        <v>0</v>
      </c>
      <c r="AR173" s="13" t="s">
        <v>22</v>
      </c>
      <c r="AT173" s="13" t="s">
        <v>132</v>
      </c>
      <c r="AU173" s="13" t="s">
        <v>83</v>
      </c>
      <c r="AY173" s="13" t="s">
        <v>129</v>
      </c>
      <c r="BE173" s="181">
        <f t="shared" si="44"/>
        <v>0</v>
      </c>
      <c r="BF173" s="181">
        <f t="shared" si="45"/>
        <v>0</v>
      </c>
      <c r="BG173" s="181">
        <f t="shared" si="46"/>
        <v>0</v>
      </c>
      <c r="BH173" s="181">
        <f t="shared" si="47"/>
        <v>0</v>
      </c>
      <c r="BI173" s="181">
        <f t="shared" si="48"/>
        <v>0</v>
      </c>
      <c r="BJ173" s="13" t="s">
        <v>22</v>
      </c>
      <c r="BK173" s="181">
        <f t="shared" si="49"/>
        <v>0</v>
      </c>
      <c r="BL173" s="13" t="s">
        <v>22</v>
      </c>
      <c r="BM173" s="13" t="s">
        <v>246</v>
      </c>
    </row>
    <row r="174" spans="2:65" s="1" customFormat="1" ht="22.5" customHeight="1">
      <c r="B174" s="30"/>
      <c r="C174" s="182" t="s">
        <v>645</v>
      </c>
      <c r="D174" s="182" t="s">
        <v>138</v>
      </c>
      <c r="E174" s="183" t="s">
        <v>741</v>
      </c>
      <c r="F174" s="184" t="s">
        <v>742</v>
      </c>
      <c r="G174" s="185" t="s">
        <v>135</v>
      </c>
      <c r="H174" s="186">
        <v>1</v>
      </c>
      <c r="I174" s="187"/>
      <c r="J174" s="188">
        <f t="shared" si="40"/>
        <v>0</v>
      </c>
      <c r="K174" s="184" t="s">
        <v>258</v>
      </c>
      <c r="L174" s="189"/>
      <c r="M174" s="190" t="s">
        <v>20</v>
      </c>
      <c r="N174" s="191" t="s">
        <v>45</v>
      </c>
      <c r="O174" s="56"/>
      <c r="P174" s="179">
        <f t="shared" si="41"/>
        <v>0</v>
      </c>
      <c r="Q174" s="179">
        <v>0</v>
      </c>
      <c r="R174" s="179">
        <f t="shared" si="42"/>
        <v>0</v>
      </c>
      <c r="S174" s="179">
        <v>0</v>
      </c>
      <c r="T174" s="180">
        <f t="shared" si="43"/>
        <v>0</v>
      </c>
      <c r="AR174" s="13" t="s">
        <v>83</v>
      </c>
      <c r="AT174" s="13" t="s">
        <v>138</v>
      </c>
      <c r="AU174" s="13" t="s">
        <v>83</v>
      </c>
      <c r="AY174" s="13" t="s">
        <v>129</v>
      </c>
      <c r="BE174" s="181">
        <f t="shared" si="44"/>
        <v>0</v>
      </c>
      <c r="BF174" s="181">
        <f t="shared" si="45"/>
        <v>0</v>
      </c>
      <c r="BG174" s="181">
        <f t="shared" si="46"/>
        <v>0</v>
      </c>
      <c r="BH174" s="181">
        <f t="shared" si="47"/>
        <v>0</v>
      </c>
      <c r="BI174" s="181">
        <f t="shared" si="48"/>
        <v>0</v>
      </c>
      <c r="BJ174" s="13" t="s">
        <v>22</v>
      </c>
      <c r="BK174" s="181">
        <f t="shared" si="49"/>
        <v>0</v>
      </c>
      <c r="BL174" s="13" t="s">
        <v>22</v>
      </c>
      <c r="BM174" s="13" t="s">
        <v>846</v>
      </c>
    </row>
    <row r="175" spans="2:65" s="1" customFormat="1" ht="22.5" customHeight="1">
      <c r="B175" s="30"/>
      <c r="C175" s="182" t="s">
        <v>649</v>
      </c>
      <c r="D175" s="182" t="s">
        <v>138</v>
      </c>
      <c r="E175" s="183" t="s">
        <v>745</v>
      </c>
      <c r="F175" s="184" t="s">
        <v>746</v>
      </c>
      <c r="G175" s="185" t="s">
        <v>135</v>
      </c>
      <c r="H175" s="186">
        <v>1</v>
      </c>
      <c r="I175" s="187"/>
      <c r="J175" s="188">
        <f t="shared" si="40"/>
        <v>0</v>
      </c>
      <c r="K175" s="184" t="s">
        <v>258</v>
      </c>
      <c r="L175" s="189"/>
      <c r="M175" s="190" t="s">
        <v>20</v>
      </c>
      <c r="N175" s="191" t="s">
        <v>45</v>
      </c>
      <c r="O175" s="56"/>
      <c r="P175" s="179">
        <f t="shared" si="41"/>
        <v>0</v>
      </c>
      <c r="Q175" s="179">
        <v>0</v>
      </c>
      <c r="R175" s="179">
        <f t="shared" si="42"/>
        <v>0</v>
      </c>
      <c r="S175" s="179">
        <v>0</v>
      </c>
      <c r="T175" s="180">
        <f t="shared" si="43"/>
        <v>0</v>
      </c>
      <c r="AR175" s="13" t="s">
        <v>83</v>
      </c>
      <c r="AT175" s="13" t="s">
        <v>138</v>
      </c>
      <c r="AU175" s="13" t="s">
        <v>83</v>
      </c>
      <c r="AY175" s="13" t="s">
        <v>129</v>
      </c>
      <c r="BE175" s="181">
        <f t="shared" si="44"/>
        <v>0</v>
      </c>
      <c r="BF175" s="181">
        <f t="shared" si="45"/>
        <v>0</v>
      </c>
      <c r="BG175" s="181">
        <f t="shared" si="46"/>
        <v>0</v>
      </c>
      <c r="BH175" s="181">
        <f t="shared" si="47"/>
        <v>0</v>
      </c>
      <c r="BI175" s="181">
        <f t="shared" si="48"/>
        <v>0</v>
      </c>
      <c r="BJ175" s="13" t="s">
        <v>22</v>
      </c>
      <c r="BK175" s="181">
        <f t="shared" si="49"/>
        <v>0</v>
      </c>
      <c r="BL175" s="13" t="s">
        <v>22</v>
      </c>
      <c r="BM175" s="13" t="s">
        <v>847</v>
      </c>
    </row>
    <row r="176" spans="2:65" s="1" customFormat="1" ht="22.5" customHeight="1">
      <c r="B176" s="30"/>
      <c r="C176" s="182" t="s">
        <v>848</v>
      </c>
      <c r="D176" s="182" t="s">
        <v>138</v>
      </c>
      <c r="E176" s="183" t="s">
        <v>749</v>
      </c>
      <c r="F176" s="184" t="s">
        <v>750</v>
      </c>
      <c r="G176" s="185" t="s">
        <v>135</v>
      </c>
      <c r="H176" s="186">
        <v>1</v>
      </c>
      <c r="I176" s="187"/>
      <c r="J176" s="188">
        <f t="shared" si="40"/>
        <v>0</v>
      </c>
      <c r="K176" s="184" t="s">
        <v>258</v>
      </c>
      <c r="L176" s="189"/>
      <c r="M176" s="190" t="s">
        <v>20</v>
      </c>
      <c r="N176" s="191" t="s">
        <v>45</v>
      </c>
      <c r="O176" s="56"/>
      <c r="P176" s="179">
        <f t="shared" si="41"/>
        <v>0</v>
      </c>
      <c r="Q176" s="179">
        <v>0</v>
      </c>
      <c r="R176" s="179">
        <f t="shared" si="42"/>
        <v>0</v>
      </c>
      <c r="S176" s="179">
        <v>0</v>
      </c>
      <c r="T176" s="180">
        <f t="shared" si="43"/>
        <v>0</v>
      </c>
      <c r="AR176" s="13" t="s">
        <v>83</v>
      </c>
      <c r="AT176" s="13" t="s">
        <v>138</v>
      </c>
      <c r="AU176" s="13" t="s">
        <v>83</v>
      </c>
      <c r="AY176" s="13" t="s">
        <v>129</v>
      </c>
      <c r="BE176" s="181">
        <f t="shared" si="44"/>
        <v>0</v>
      </c>
      <c r="BF176" s="181">
        <f t="shared" si="45"/>
        <v>0</v>
      </c>
      <c r="BG176" s="181">
        <f t="shared" si="46"/>
        <v>0</v>
      </c>
      <c r="BH176" s="181">
        <f t="shared" si="47"/>
        <v>0</v>
      </c>
      <c r="BI176" s="181">
        <f t="shared" si="48"/>
        <v>0</v>
      </c>
      <c r="BJ176" s="13" t="s">
        <v>22</v>
      </c>
      <c r="BK176" s="181">
        <f t="shared" si="49"/>
        <v>0</v>
      </c>
      <c r="BL176" s="13" t="s">
        <v>22</v>
      </c>
      <c r="BM176" s="13" t="s">
        <v>849</v>
      </c>
    </row>
    <row r="177" spans="2:65" s="1" customFormat="1" ht="22.5" customHeight="1">
      <c r="B177" s="30"/>
      <c r="C177" s="182" t="s">
        <v>657</v>
      </c>
      <c r="D177" s="182" t="s">
        <v>138</v>
      </c>
      <c r="E177" s="183" t="s">
        <v>753</v>
      </c>
      <c r="F177" s="184" t="s">
        <v>754</v>
      </c>
      <c r="G177" s="185" t="s">
        <v>135</v>
      </c>
      <c r="H177" s="186">
        <v>1</v>
      </c>
      <c r="I177" s="187"/>
      <c r="J177" s="188">
        <f t="shared" si="40"/>
        <v>0</v>
      </c>
      <c r="K177" s="184" t="s">
        <v>258</v>
      </c>
      <c r="L177" s="189"/>
      <c r="M177" s="190" t="s">
        <v>20</v>
      </c>
      <c r="N177" s="191" t="s">
        <v>45</v>
      </c>
      <c r="O177" s="56"/>
      <c r="P177" s="179">
        <f t="shared" si="41"/>
        <v>0</v>
      </c>
      <c r="Q177" s="179">
        <v>0</v>
      </c>
      <c r="R177" s="179">
        <f t="shared" si="42"/>
        <v>0</v>
      </c>
      <c r="S177" s="179">
        <v>0</v>
      </c>
      <c r="T177" s="180">
        <f t="shared" si="43"/>
        <v>0</v>
      </c>
      <c r="AR177" s="13" t="s">
        <v>83</v>
      </c>
      <c r="AT177" s="13" t="s">
        <v>138</v>
      </c>
      <c r="AU177" s="13" t="s">
        <v>83</v>
      </c>
      <c r="AY177" s="13" t="s">
        <v>129</v>
      </c>
      <c r="BE177" s="181">
        <f t="shared" si="44"/>
        <v>0</v>
      </c>
      <c r="BF177" s="181">
        <f t="shared" si="45"/>
        <v>0</v>
      </c>
      <c r="BG177" s="181">
        <f t="shared" si="46"/>
        <v>0</v>
      </c>
      <c r="BH177" s="181">
        <f t="shared" si="47"/>
        <v>0</v>
      </c>
      <c r="BI177" s="181">
        <f t="shared" si="48"/>
        <v>0</v>
      </c>
      <c r="BJ177" s="13" t="s">
        <v>22</v>
      </c>
      <c r="BK177" s="181">
        <f t="shared" si="49"/>
        <v>0</v>
      </c>
      <c r="BL177" s="13" t="s">
        <v>22</v>
      </c>
      <c r="BM177" s="13" t="s">
        <v>850</v>
      </c>
    </row>
    <row r="178" spans="2:65" s="1" customFormat="1" ht="22.5" customHeight="1">
      <c r="B178" s="30"/>
      <c r="C178" s="182" t="s">
        <v>661</v>
      </c>
      <c r="D178" s="182" t="s">
        <v>138</v>
      </c>
      <c r="E178" s="183" t="s">
        <v>757</v>
      </c>
      <c r="F178" s="184" t="s">
        <v>758</v>
      </c>
      <c r="G178" s="185" t="s">
        <v>135</v>
      </c>
      <c r="H178" s="186">
        <v>1</v>
      </c>
      <c r="I178" s="187"/>
      <c r="J178" s="188">
        <f t="shared" si="40"/>
        <v>0</v>
      </c>
      <c r="K178" s="184" t="s">
        <v>258</v>
      </c>
      <c r="L178" s="189"/>
      <c r="M178" s="190" t="s">
        <v>20</v>
      </c>
      <c r="N178" s="191" t="s">
        <v>45</v>
      </c>
      <c r="O178" s="56"/>
      <c r="P178" s="179">
        <f t="shared" si="41"/>
        <v>0</v>
      </c>
      <c r="Q178" s="179">
        <v>0</v>
      </c>
      <c r="R178" s="179">
        <f t="shared" si="42"/>
        <v>0</v>
      </c>
      <c r="S178" s="179">
        <v>0</v>
      </c>
      <c r="T178" s="180">
        <f t="shared" si="43"/>
        <v>0</v>
      </c>
      <c r="AR178" s="13" t="s">
        <v>83</v>
      </c>
      <c r="AT178" s="13" t="s">
        <v>138</v>
      </c>
      <c r="AU178" s="13" t="s">
        <v>83</v>
      </c>
      <c r="AY178" s="13" t="s">
        <v>129</v>
      </c>
      <c r="BE178" s="181">
        <f t="shared" si="44"/>
        <v>0</v>
      </c>
      <c r="BF178" s="181">
        <f t="shared" si="45"/>
        <v>0</v>
      </c>
      <c r="BG178" s="181">
        <f t="shared" si="46"/>
        <v>0</v>
      </c>
      <c r="BH178" s="181">
        <f t="shared" si="47"/>
        <v>0</v>
      </c>
      <c r="BI178" s="181">
        <f t="shared" si="48"/>
        <v>0</v>
      </c>
      <c r="BJ178" s="13" t="s">
        <v>22</v>
      </c>
      <c r="BK178" s="181">
        <f t="shared" si="49"/>
        <v>0</v>
      </c>
      <c r="BL178" s="13" t="s">
        <v>22</v>
      </c>
      <c r="BM178" s="13" t="s">
        <v>851</v>
      </c>
    </row>
    <row r="179" spans="2:65" s="1" customFormat="1" ht="22.5" customHeight="1">
      <c r="B179" s="30"/>
      <c r="C179" s="182" t="s">
        <v>665</v>
      </c>
      <c r="D179" s="182" t="s">
        <v>138</v>
      </c>
      <c r="E179" s="183" t="s">
        <v>761</v>
      </c>
      <c r="F179" s="184" t="s">
        <v>762</v>
      </c>
      <c r="G179" s="185" t="s">
        <v>135</v>
      </c>
      <c r="H179" s="186">
        <v>1</v>
      </c>
      <c r="I179" s="187"/>
      <c r="J179" s="188">
        <f t="shared" si="40"/>
        <v>0</v>
      </c>
      <c r="K179" s="184" t="s">
        <v>258</v>
      </c>
      <c r="L179" s="189"/>
      <c r="M179" s="190" t="s">
        <v>20</v>
      </c>
      <c r="N179" s="191" t="s">
        <v>45</v>
      </c>
      <c r="O179" s="56"/>
      <c r="P179" s="179">
        <f t="shared" si="41"/>
        <v>0</v>
      </c>
      <c r="Q179" s="179">
        <v>0</v>
      </c>
      <c r="R179" s="179">
        <f t="shared" si="42"/>
        <v>0</v>
      </c>
      <c r="S179" s="179">
        <v>0</v>
      </c>
      <c r="T179" s="180">
        <f t="shared" si="43"/>
        <v>0</v>
      </c>
      <c r="AR179" s="13" t="s">
        <v>83</v>
      </c>
      <c r="AT179" s="13" t="s">
        <v>138</v>
      </c>
      <c r="AU179" s="13" t="s">
        <v>83</v>
      </c>
      <c r="AY179" s="13" t="s">
        <v>129</v>
      </c>
      <c r="BE179" s="181">
        <f t="shared" si="44"/>
        <v>0</v>
      </c>
      <c r="BF179" s="181">
        <f t="shared" si="45"/>
        <v>0</v>
      </c>
      <c r="BG179" s="181">
        <f t="shared" si="46"/>
        <v>0</v>
      </c>
      <c r="BH179" s="181">
        <f t="shared" si="47"/>
        <v>0</v>
      </c>
      <c r="BI179" s="181">
        <f t="shared" si="48"/>
        <v>0</v>
      </c>
      <c r="BJ179" s="13" t="s">
        <v>22</v>
      </c>
      <c r="BK179" s="181">
        <f t="shared" si="49"/>
        <v>0</v>
      </c>
      <c r="BL179" s="13" t="s">
        <v>22</v>
      </c>
      <c r="BM179" s="13" t="s">
        <v>852</v>
      </c>
    </row>
    <row r="180" spans="2:65" s="1" customFormat="1" ht="22.5" customHeight="1">
      <c r="B180" s="30"/>
      <c r="C180" s="182" t="s">
        <v>669</v>
      </c>
      <c r="D180" s="182" t="s">
        <v>138</v>
      </c>
      <c r="E180" s="183" t="s">
        <v>765</v>
      </c>
      <c r="F180" s="184" t="s">
        <v>766</v>
      </c>
      <c r="G180" s="185" t="s">
        <v>135</v>
      </c>
      <c r="H180" s="186">
        <v>1</v>
      </c>
      <c r="I180" s="187"/>
      <c r="J180" s="188">
        <f t="shared" si="40"/>
        <v>0</v>
      </c>
      <c r="K180" s="184" t="s">
        <v>258</v>
      </c>
      <c r="L180" s="189"/>
      <c r="M180" s="190" t="s">
        <v>20</v>
      </c>
      <c r="N180" s="191" t="s">
        <v>45</v>
      </c>
      <c r="O180" s="56"/>
      <c r="P180" s="179">
        <f t="shared" si="41"/>
        <v>0</v>
      </c>
      <c r="Q180" s="179">
        <v>0</v>
      </c>
      <c r="R180" s="179">
        <f t="shared" si="42"/>
        <v>0</v>
      </c>
      <c r="S180" s="179">
        <v>0</v>
      </c>
      <c r="T180" s="180">
        <f t="shared" si="43"/>
        <v>0</v>
      </c>
      <c r="AR180" s="13" t="s">
        <v>83</v>
      </c>
      <c r="AT180" s="13" t="s">
        <v>138</v>
      </c>
      <c r="AU180" s="13" t="s">
        <v>83</v>
      </c>
      <c r="AY180" s="13" t="s">
        <v>129</v>
      </c>
      <c r="BE180" s="181">
        <f t="shared" si="44"/>
        <v>0</v>
      </c>
      <c r="BF180" s="181">
        <f t="shared" si="45"/>
        <v>0</v>
      </c>
      <c r="BG180" s="181">
        <f t="shared" si="46"/>
        <v>0</v>
      </c>
      <c r="BH180" s="181">
        <f t="shared" si="47"/>
        <v>0</v>
      </c>
      <c r="BI180" s="181">
        <f t="shared" si="48"/>
        <v>0</v>
      </c>
      <c r="BJ180" s="13" t="s">
        <v>22</v>
      </c>
      <c r="BK180" s="181">
        <f t="shared" si="49"/>
        <v>0</v>
      </c>
      <c r="BL180" s="13" t="s">
        <v>22</v>
      </c>
      <c r="BM180" s="13" t="s">
        <v>853</v>
      </c>
    </row>
    <row r="181" spans="2:65" s="1" customFormat="1" ht="22.5" customHeight="1">
      <c r="B181" s="30"/>
      <c r="C181" s="182" t="s">
        <v>674</v>
      </c>
      <c r="D181" s="182" t="s">
        <v>138</v>
      </c>
      <c r="E181" s="183" t="s">
        <v>769</v>
      </c>
      <c r="F181" s="184" t="s">
        <v>770</v>
      </c>
      <c r="G181" s="185" t="s">
        <v>135</v>
      </c>
      <c r="H181" s="186">
        <v>1</v>
      </c>
      <c r="I181" s="187"/>
      <c r="J181" s="188">
        <f t="shared" si="40"/>
        <v>0</v>
      </c>
      <c r="K181" s="184" t="s">
        <v>258</v>
      </c>
      <c r="L181" s="189"/>
      <c r="M181" s="190" t="s">
        <v>20</v>
      </c>
      <c r="N181" s="191" t="s">
        <v>45</v>
      </c>
      <c r="O181" s="56"/>
      <c r="P181" s="179">
        <f t="shared" si="41"/>
        <v>0</v>
      </c>
      <c r="Q181" s="179">
        <v>0</v>
      </c>
      <c r="R181" s="179">
        <f t="shared" si="42"/>
        <v>0</v>
      </c>
      <c r="S181" s="179">
        <v>0</v>
      </c>
      <c r="T181" s="180">
        <f t="shared" si="43"/>
        <v>0</v>
      </c>
      <c r="AR181" s="13" t="s">
        <v>83</v>
      </c>
      <c r="AT181" s="13" t="s">
        <v>138</v>
      </c>
      <c r="AU181" s="13" t="s">
        <v>83</v>
      </c>
      <c r="AY181" s="13" t="s">
        <v>129</v>
      </c>
      <c r="BE181" s="181">
        <f t="shared" si="44"/>
        <v>0</v>
      </c>
      <c r="BF181" s="181">
        <f t="shared" si="45"/>
        <v>0</v>
      </c>
      <c r="BG181" s="181">
        <f t="shared" si="46"/>
        <v>0</v>
      </c>
      <c r="BH181" s="181">
        <f t="shared" si="47"/>
        <v>0</v>
      </c>
      <c r="BI181" s="181">
        <f t="shared" si="48"/>
        <v>0</v>
      </c>
      <c r="BJ181" s="13" t="s">
        <v>22</v>
      </c>
      <c r="BK181" s="181">
        <f t="shared" si="49"/>
        <v>0</v>
      </c>
      <c r="BL181" s="13" t="s">
        <v>22</v>
      </c>
      <c r="BM181" s="13" t="s">
        <v>854</v>
      </c>
    </row>
    <row r="182" spans="2:65" s="1" customFormat="1" ht="22.5" customHeight="1">
      <c r="B182" s="30"/>
      <c r="C182" s="170" t="s">
        <v>678</v>
      </c>
      <c r="D182" s="170" t="s">
        <v>132</v>
      </c>
      <c r="E182" s="171" t="s">
        <v>773</v>
      </c>
      <c r="F182" s="172" t="s">
        <v>774</v>
      </c>
      <c r="G182" s="173" t="s">
        <v>237</v>
      </c>
      <c r="H182" s="174">
        <v>30</v>
      </c>
      <c r="I182" s="175"/>
      <c r="J182" s="176">
        <f t="shared" si="40"/>
        <v>0</v>
      </c>
      <c r="K182" s="172" t="s">
        <v>258</v>
      </c>
      <c r="L182" s="34"/>
      <c r="M182" s="177" t="s">
        <v>20</v>
      </c>
      <c r="N182" s="178" t="s">
        <v>45</v>
      </c>
      <c r="O182" s="56"/>
      <c r="P182" s="179">
        <f t="shared" si="41"/>
        <v>0</v>
      </c>
      <c r="Q182" s="179">
        <v>0</v>
      </c>
      <c r="R182" s="179">
        <f t="shared" si="42"/>
        <v>0</v>
      </c>
      <c r="S182" s="179">
        <v>0</v>
      </c>
      <c r="T182" s="180">
        <f t="shared" si="43"/>
        <v>0</v>
      </c>
      <c r="AR182" s="13" t="s">
        <v>22</v>
      </c>
      <c r="AT182" s="13" t="s">
        <v>132</v>
      </c>
      <c r="AU182" s="13" t="s">
        <v>83</v>
      </c>
      <c r="AY182" s="13" t="s">
        <v>129</v>
      </c>
      <c r="BE182" s="181">
        <f t="shared" si="44"/>
        <v>0</v>
      </c>
      <c r="BF182" s="181">
        <f t="shared" si="45"/>
        <v>0</v>
      </c>
      <c r="BG182" s="181">
        <f t="shared" si="46"/>
        <v>0</v>
      </c>
      <c r="BH182" s="181">
        <f t="shared" si="47"/>
        <v>0</v>
      </c>
      <c r="BI182" s="181">
        <f t="shared" si="48"/>
        <v>0</v>
      </c>
      <c r="BJ182" s="13" t="s">
        <v>22</v>
      </c>
      <c r="BK182" s="181">
        <f t="shared" si="49"/>
        <v>0</v>
      </c>
      <c r="BL182" s="13" t="s">
        <v>22</v>
      </c>
      <c r="BM182" s="13" t="s">
        <v>855</v>
      </c>
    </row>
    <row r="183" spans="2:65" s="1" customFormat="1" ht="22.5" customHeight="1">
      <c r="B183" s="30"/>
      <c r="C183" s="170" t="s">
        <v>682</v>
      </c>
      <c r="D183" s="170" t="s">
        <v>132</v>
      </c>
      <c r="E183" s="171" t="s">
        <v>777</v>
      </c>
      <c r="F183" s="172" t="s">
        <v>778</v>
      </c>
      <c r="G183" s="173" t="s">
        <v>135</v>
      </c>
      <c r="H183" s="174">
        <v>1</v>
      </c>
      <c r="I183" s="175"/>
      <c r="J183" s="176">
        <f t="shared" si="40"/>
        <v>0</v>
      </c>
      <c r="K183" s="172" t="s">
        <v>258</v>
      </c>
      <c r="L183" s="34"/>
      <c r="M183" s="177" t="s">
        <v>20</v>
      </c>
      <c r="N183" s="178" t="s">
        <v>45</v>
      </c>
      <c r="O183" s="56"/>
      <c r="P183" s="179">
        <f t="shared" si="41"/>
        <v>0</v>
      </c>
      <c r="Q183" s="179">
        <v>0</v>
      </c>
      <c r="R183" s="179">
        <f t="shared" si="42"/>
        <v>0</v>
      </c>
      <c r="S183" s="179">
        <v>0</v>
      </c>
      <c r="T183" s="180">
        <f t="shared" si="43"/>
        <v>0</v>
      </c>
      <c r="AR183" s="13" t="s">
        <v>22</v>
      </c>
      <c r="AT183" s="13" t="s">
        <v>132</v>
      </c>
      <c r="AU183" s="13" t="s">
        <v>83</v>
      </c>
      <c r="AY183" s="13" t="s">
        <v>129</v>
      </c>
      <c r="BE183" s="181">
        <f t="shared" si="44"/>
        <v>0</v>
      </c>
      <c r="BF183" s="181">
        <f t="shared" si="45"/>
        <v>0</v>
      </c>
      <c r="BG183" s="181">
        <f t="shared" si="46"/>
        <v>0</v>
      </c>
      <c r="BH183" s="181">
        <f t="shared" si="47"/>
        <v>0</v>
      </c>
      <c r="BI183" s="181">
        <f t="shared" si="48"/>
        <v>0</v>
      </c>
      <c r="BJ183" s="13" t="s">
        <v>22</v>
      </c>
      <c r="BK183" s="181">
        <f t="shared" si="49"/>
        <v>0</v>
      </c>
      <c r="BL183" s="13" t="s">
        <v>22</v>
      </c>
      <c r="BM183" s="13" t="s">
        <v>856</v>
      </c>
    </row>
    <row r="184" spans="2:65" s="1" customFormat="1" ht="22.5" customHeight="1">
      <c r="B184" s="30"/>
      <c r="C184" s="170" t="s">
        <v>857</v>
      </c>
      <c r="D184" s="170" t="s">
        <v>132</v>
      </c>
      <c r="E184" s="171" t="s">
        <v>252</v>
      </c>
      <c r="F184" s="172" t="s">
        <v>253</v>
      </c>
      <c r="G184" s="173" t="s">
        <v>135</v>
      </c>
      <c r="H184" s="174">
        <v>1</v>
      </c>
      <c r="I184" s="175"/>
      <c r="J184" s="176">
        <f t="shared" si="40"/>
        <v>0</v>
      </c>
      <c r="K184" s="172" t="s">
        <v>136</v>
      </c>
      <c r="L184" s="34"/>
      <c r="M184" s="177" t="s">
        <v>20</v>
      </c>
      <c r="N184" s="178" t="s">
        <v>45</v>
      </c>
      <c r="O184" s="56"/>
      <c r="P184" s="179">
        <f t="shared" si="41"/>
        <v>0</v>
      </c>
      <c r="Q184" s="179">
        <v>0</v>
      </c>
      <c r="R184" s="179">
        <f t="shared" si="42"/>
        <v>0</v>
      </c>
      <c r="S184" s="179">
        <v>0</v>
      </c>
      <c r="T184" s="180">
        <f t="shared" si="43"/>
        <v>0</v>
      </c>
      <c r="AR184" s="13" t="s">
        <v>22</v>
      </c>
      <c r="AT184" s="13" t="s">
        <v>132</v>
      </c>
      <c r="AU184" s="13" t="s">
        <v>83</v>
      </c>
      <c r="AY184" s="13" t="s">
        <v>129</v>
      </c>
      <c r="BE184" s="181">
        <f t="shared" si="44"/>
        <v>0</v>
      </c>
      <c r="BF184" s="181">
        <f t="shared" si="45"/>
        <v>0</v>
      </c>
      <c r="BG184" s="181">
        <f t="shared" si="46"/>
        <v>0</v>
      </c>
      <c r="BH184" s="181">
        <f t="shared" si="47"/>
        <v>0</v>
      </c>
      <c r="BI184" s="181">
        <f t="shared" si="48"/>
        <v>0</v>
      </c>
      <c r="BJ184" s="13" t="s">
        <v>22</v>
      </c>
      <c r="BK184" s="181">
        <f t="shared" si="49"/>
        <v>0</v>
      </c>
      <c r="BL184" s="13" t="s">
        <v>22</v>
      </c>
      <c r="BM184" s="13" t="s">
        <v>781</v>
      </c>
    </row>
    <row r="185" spans="2:65" s="1" customFormat="1" ht="22.5" customHeight="1">
      <c r="B185" s="30"/>
      <c r="C185" s="170" t="s">
        <v>637</v>
      </c>
      <c r="D185" s="170" t="s">
        <v>132</v>
      </c>
      <c r="E185" s="171" t="s">
        <v>261</v>
      </c>
      <c r="F185" s="172" t="s">
        <v>262</v>
      </c>
      <c r="G185" s="173" t="s">
        <v>237</v>
      </c>
      <c r="H185" s="174">
        <v>80</v>
      </c>
      <c r="I185" s="175"/>
      <c r="J185" s="176">
        <f t="shared" si="40"/>
        <v>0</v>
      </c>
      <c r="K185" s="172" t="s">
        <v>136</v>
      </c>
      <c r="L185" s="34"/>
      <c r="M185" s="177" t="s">
        <v>20</v>
      </c>
      <c r="N185" s="178" t="s">
        <v>45</v>
      </c>
      <c r="O185" s="56"/>
      <c r="P185" s="179">
        <f t="shared" si="41"/>
        <v>0</v>
      </c>
      <c r="Q185" s="179">
        <v>0</v>
      </c>
      <c r="R185" s="179">
        <f t="shared" si="42"/>
        <v>0</v>
      </c>
      <c r="S185" s="179">
        <v>0</v>
      </c>
      <c r="T185" s="180">
        <f t="shared" si="43"/>
        <v>0</v>
      </c>
      <c r="AR185" s="13" t="s">
        <v>22</v>
      </c>
      <c r="AT185" s="13" t="s">
        <v>132</v>
      </c>
      <c r="AU185" s="13" t="s">
        <v>83</v>
      </c>
      <c r="AY185" s="13" t="s">
        <v>129</v>
      </c>
      <c r="BE185" s="181">
        <f t="shared" si="44"/>
        <v>0</v>
      </c>
      <c r="BF185" s="181">
        <f t="shared" si="45"/>
        <v>0</v>
      </c>
      <c r="BG185" s="181">
        <f t="shared" si="46"/>
        <v>0</v>
      </c>
      <c r="BH185" s="181">
        <f t="shared" si="47"/>
        <v>0</v>
      </c>
      <c r="BI185" s="181">
        <f t="shared" si="48"/>
        <v>0</v>
      </c>
      <c r="BJ185" s="13" t="s">
        <v>22</v>
      </c>
      <c r="BK185" s="181">
        <f t="shared" si="49"/>
        <v>0</v>
      </c>
      <c r="BL185" s="13" t="s">
        <v>22</v>
      </c>
      <c r="BM185" s="13" t="s">
        <v>263</v>
      </c>
    </row>
    <row r="186" spans="2:65" s="1" customFormat="1" ht="33.75" customHeight="1">
      <c r="B186" s="30"/>
      <c r="C186" s="170" t="s">
        <v>641</v>
      </c>
      <c r="D186" s="170" t="s">
        <v>132</v>
      </c>
      <c r="E186" s="171" t="s">
        <v>784</v>
      </c>
      <c r="F186" s="172" t="s">
        <v>785</v>
      </c>
      <c r="G186" s="173" t="s">
        <v>135</v>
      </c>
      <c r="H186" s="174">
        <v>1</v>
      </c>
      <c r="I186" s="175"/>
      <c r="J186" s="176">
        <f t="shared" si="40"/>
        <v>0</v>
      </c>
      <c r="K186" s="172" t="s">
        <v>136</v>
      </c>
      <c r="L186" s="34"/>
      <c r="M186" s="192" t="s">
        <v>20</v>
      </c>
      <c r="N186" s="193" t="s">
        <v>45</v>
      </c>
      <c r="O186" s="194"/>
      <c r="P186" s="195">
        <f t="shared" si="41"/>
        <v>0</v>
      </c>
      <c r="Q186" s="195">
        <v>0</v>
      </c>
      <c r="R186" s="195">
        <f t="shared" si="42"/>
        <v>0</v>
      </c>
      <c r="S186" s="195">
        <v>0</v>
      </c>
      <c r="T186" s="196">
        <f t="shared" si="43"/>
        <v>0</v>
      </c>
      <c r="AR186" s="13" t="s">
        <v>22</v>
      </c>
      <c r="AT186" s="13" t="s">
        <v>132</v>
      </c>
      <c r="AU186" s="13" t="s">
        <v>83</v>
      </c>
      <c r="AY186" s="13" t="s">
        <v>129</v>
      </c>
      <c r="BE186" s="181">
        <f t="shared" si="44"/>
        <v>0</v>
      </c>
      <c r="BF186" s="181">
        <f t="shared" si="45"/>
        <v>0</v>
      </c>
      <c r="BG186" s="181">
        <f t="shared" si="46"/>
        <v>0</v>
      </c>
      <c r="BH186" s="181">
        <f t="shared" si="47"/>
        <v>0</v>
      </c>
      <c r="BI186" s="181">
        <f t="shared" si="48"/>
        <v>0</v>
      </c>
      <c r="BJ186" s="13" t="s">
        <v>22</v>
      </c>
      <c r="BK186" s="181">
        <f t="shared" si="49"/>
        <v>0</v>
      </c>
      <c r="BL186" s="13" t="s">
        <v>22</v>
      </c>
      <c r="BM186" s="13" t="s">
        <v>786</v>
      </c>
    </row>
    <row r="187" spans="2:65" s="1" customFormat="1" ht="6.95" customHeight="1">
      <c r="B187" s="42"/>
      <c r="C187" s="43"/>
      <c r="D187" s="43"/>
      <c r="E187" s="43"/>
      <c r="F187" s="43"/>
      <c r="G187" s="43"/>
      <c r="H187" s="43"/>
      <c r="I187" s="121"/>
      <c r="J187" s="43"/>
      <c r="K187" s="43"/>
      <c r="L187" s="34"/>
    </row>
  </sheetData>
  <sheetProtection algorithmName="SHA-512" hashValue="GkqJk0VPEUovH3mOpAjwF9n4/lw3xPHhrnhNL2MhTiJGLSwrst2AWPgmhmcVFFbb5lxdd01jnU4IhpVJ5FK7tw==" saltValue="J2cGcQ7f4xs0XT+Fmc607tA5UndhRORrH14UhLr9j+2h7/1wgfqWM1hz94dxZtCL4Ps5QAHExLG3E5jEqeTmRQ==" spinCount="100000" sheet="1" objects="1" scenarios="1" formatColumns="0" formatRows="0" autoFilter="0"/>
  <autoFilter ref="C85:K186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68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3" t="s">
        <v>98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102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8" t="str">
        <f>'Rekapitulace stavby'!K6</f>
        <v>Oprava zab. zař. na trati Olomouc Nová ulice – Olomouc Řepčín</v>
      </c>
      <c r="F7" s="319"/>
      <c r="G7" s="319"/>
      <c r="H7" s="319"/>
      <c r="L7" s="16"/>
    </row>
    <row r="8" spans="2:46" s="1" customFormat="1" ht="12" customHeight="1">
      <c r="B8" s="34"/>
      <c r="D8" s="98" t="s">
        <v>103</v>
      </c>
      <c r="I8" s="99"/>
      <c r="L8" s="34"/>
    </row>
    <row r="9" spans="2:46" s="1" customFormat="1" ht="36.950000000000003" customHeight="1">
      <c r="B9" s="34"/>
      <c r="E9" s="320" t="s">
        <v>858</v>
      </c>
      <c r="F9" s="321"/>
      <c r="G9" s="321"/>
      <c r="H9" s="321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19</v>
      </c>
      <c r="F11" s="13" t="s">
        <v>20</v>
      </c>
      <c r="I11" s="100" t="s">
        <v>21</v>
      </c>
      <c r="J11" s="13" t="s">
        <v>20</v>
      </c>
      <c r="L11" s="34"/>
    </row>
    <row r="12" spans="2:46" s="1" customFormat="1" ht="12" customHeight="1">
      <c r="B12" s="34"/>
      <c r="D12" s="98" t="s">
        <v>23</v>
      </c>
      <c r="F12" s="13" t="s">
        <v>24</v>
      </c>
      <c r="I12" s="100" t="s">
        <v>25</v>
      </c>
      <c r="J12" s="101">
        <f>'Rekapitulace stavby'!AN8</f>
        <v>0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28</v>
      </c>
      <c r="I14" s="100" t="s">
        <v>29</v>
      </c>
      <c r="J14" s="13" t="s">
        <v>20</v>
      </c>
      <c r="L14" s="34"/>
    </row>
    <row r="15" spans="2:46" s="1" customFormat="1" ht="18" customHeight="1">
      <c r="B15" s="34"/>
      <c r="E15" s="13" t="s">
        <v>30</v>
      </c>
      <c r="I15" s="100" t="s">
        <v>31</v>
      </c>
      <c r="J15" s="13" t="s">
        <v>20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32</v>
      </c>
      <c r="I17" s="100" t="s">
        <v>29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22" t="str">
        <f>'Rekapitulace stavby'!E14</f>
        <v>Vyplň údaj</v>
      </c>
      <c r="F18" s="323"/>
      <c r="G18" s="323"/>
      <c r="H18" s="323"/>
      <c r="I18" s="100" t="s">
        <v>31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34</v>
      </c>
      <c r="I20" s="100" t="s">
        <v>29</v>
      </c>
      <c r="J20" s="13" t="s">
        <v>20</v>
      </c>
      <c r="L20" s="34"/>
    </row>
    <row r="21" spans="2:12" s="1" customFormat="1" ht="18" customHeight="1">
      <c r="B21" s="34"/>
      <c r="E21" s="13" t="s">
        <v>35</v>
      </c>
      <c r="I21" s="100" t="s">
        <v>31</v>
      </c>
      <c r="J21" s="13" t="s">
        <v>20</v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37</v>
      </c>
      <c r="I23" s="100" t="s">
        <v>29</v>
      </c>
      <c r="J23" s="13" t="s">
        <v>20</v>
      </c>
      <c r="L23" s="34"/>
    </row>
    <row r="24" spans="2:12" s="1" customFormat="1" ht="18" customHeight="1">
      <c r="B24" s="34"/>
      <c r="E24" s="13" t="s">
        <v>105</v>
      </c>
      <c r="I24" s="100" t="s">
        <v>31</v>
      </c>
      <c r="J24" s="13" t="s">
        <v>20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38</v>
      </c>
      <c r="I26" s="99"/>
      <c r="L26" s="34"/>
    </row>
    <row r="27" spans="2:12" s="6" customFormat="1" ht="22.5" customHeight="1">
      <c r="B27" s="102"/>
      <c r="E27" s="324" t="s">
        <v>106</v>
      </c>
      <c r="F27" s="324"/>
      <c r="G27" s="324"/>
      <c r="H27" s="324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40</v>
      </c>
      <c r="I30" s="99"/>
      <c r="J30" s="106">
        <f>ROUND(J85,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42</v>
      </c>
      <c r="I32" s="108" t="s">
        <v>41</v>
      </c>
      <c r="J32" s="107" t="s">
        <v>43</v>
      </c>
      <c r="L32" s="34"/>
    </row>
    <row r="33" spans="2:12" s="1" customFormat="1" ht="14.45" customHeight="1">
      <c r="B33" s="34"/>
      <c r="D33" s="98" t="s">
        <v>44</v>
      </c>
      <c r="E33" s="98" t="s">
        <v>45</v>
      </c>
      <c r="F33" s="109">
        <f>ROUND((SUM(BE85:BE167)),  2)</f>
        <v>0</v>
      </c>
      <c r="I33" s="110">
        <v>0.21</v>
      </c>
      <c r="J33" s="109">
        <f>ROUND(((SUM(BE85:BE167))*I33),  2)</f>
        <v>0</v>
      </c>
      <c r="L33" s="34"/>
    </row>
    <row r="34" spans="2:12" s="1" customFormat="1" ht="14.45" customHeight="1">
      <c r="B34" s="34"/>
      <c r="E34" s="98" t="s">
        <v>46</v>
      </c>
      <c r="F34" s="109">
        <f>ROUND((SUM(BF85:BF167)),  2)</f>
        <v>0</v>
      </c>
      <c r="I34" s="110">
        <v>0.15</v>
      </c>
      <c r="J34" s="109">
        <f>ROUND(((SUM(BF85:BF167))*I34),  2)</f>
        <v>0</v>
      </c>
      <c r="L34" s="34"/>
    </row>
    <row r="35" spans="2:12" s="1" customFormat="1" ht="14.45" hidden="1" customHeight="1">
      <c r="B35" s="34"/>
      <c r="E35" s="98" t="s">
        <v>47</v>
      </c>
      <c r="F35" s="109">
        <f>ROUND((SUM(BG85:BG167)),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48</v>
      </c>
      <c r="F36" s="109">
        <f>ROUND((SUM(BH85:BH167)),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49</v>
      </c>
      <c r="F37" s="109">
        <f>ROUND((SUM(BI85:BI167)),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50</v>
      </c>
      <c r="E39" s="113"/>
      <c r="F39" s="113"/>
      <c r="G39" s="114" t="s">
        <v>51</v>
      </c>
      <c r="H39" s="115" t="s">
        <v>52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107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5" t="str">
        <f>E7</f>
        <v>Oprava zab. zař. na trati Olomouc Nová ulice – Olomouc Řepčín</v>
      </c>
      <c r="F48" s="326"/>
      <c r="G48" s="326"/>
      <c r="H48" s="326"/>
      <c r="I48" s="99"/>
      <c r="J48" s="31"/>
      <c r="K48" s="31"/>
      <c r="L48" s="34"/>
    </row>
    <row r="49" spans="2:47" s="1" customFormat="1" ht="12" customHeight="1">
      <c r="B49" s="30"/>
      <c r="C49" s="25" t="s">
        <v>103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8" t="str">
        <f>E9</f>
        <v>PS 06 - Oprava PZS v km 7,482</v>
      </c>
      <c r="F50" s="297"/>
      <c r="G50" s="297"/>
      <c r="H50" s="297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23</v>
      </c>
      <c r="D52" s="31"/>
      <c r="E52" s="31"/>
      <c r="F52" s="23" t="str">
        <f>F12</f>
        <v>Olomouc</v>
      </c>
      <c r="G52" s="31"/>
      <c r="H52" s="31"/>
      <c r="I52" s="100" t="s">
        <v>25</v>
      </c>
      <c r="J52" s="51">
        <f>IF(J12="","",J12)</f>
        <v>0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28</v>
      </c>
      <c r="D54" s="31"/>
      <c r="E54" s="31"/>
      <c r="F54" s="23" t="str">
        <f>E15</f>
        <v>Správa železniční dopravní cesty, s.o. - OŘ Olc</v>
      </c>
      <c r="G54" s="31"/>
      <c r="H54" s="31"/>
      <c r="I54" s="100" t="s">
        <v>34</v>
      </c>
      <c r="J54" s="28" t="str">
        <f>E21</f>
        <v>SB projekt s.r.o.</v>
      </c>
      <c r="K54" s="31"/>
      <c r="L54" s="34"/>
    </row>
    <row r="55" spans="2:47" s="1" customFormat="1" ht="24.95" customHeight="1">
      <c r="B55" s="30"/>
      <c r="C55" s="25" t="s">
        <v>32</v>
      </c>
      <c r="D55" s="31"/>
      <c r="E55" s="31"/>
      <c r="F55" s="23" t="str">
        <f>IF(E18="","",E18)</f>
        <v>Vyplň údaj</v>
      </c>
      <c r="G55" s="31"/>
      <c r="H55" s="31"/>
      <c r="I55" s="100" t="s">
        <v>37</v>
      </c>
      <c r="J55" s="28" t="str">
        <f>E24</f>
        <v>Ing. Petr Szabo, SB projekt s.r.o.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108</v>
      </c>
      <c r="D57" s="126"/>
      <c r="E57" s="126"/>
      <c r="F57" s="126"/>
      <c r="G57" s="126"/>
      <c r="H57" s="126"/>
      <c r="I57" s="127"/>
      <c r="J57" s="128" t="s">
        <v>109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72</v>
      </c>
      <c r="D59" s="31"/>
      <c r="E59" s="31"/>
      <c r="F59" s="31"/>
      <c r="G59" s="31"/>
      <c r="H59" s="31"/>
      <c r="I59" s="99"/>
      <c r="J59" s="69">
        <f>J85</f>
        <v>0</v>
      </c>
      <c r="K59" s="31"/>
      <c r="L59" s="34"/>
      <c r="AU59" s="13" t="s">
        <v>110</v>
      </c>
    </row>
    <row r="60" spans="2:47" s="7" customFormat="1" ht="24.95" customHeight="1">
      <c r="B60" s="130"/>
      <c r="C60" s="131"/>
      <c r="D60" s="132" t="s">
        <v>111</v>
      </c>
      <c r="E60" s="133"/>
      <c r="F60" s="133"/>
      <c r="G60" s="133"/>
      <c r="H60" s="133"/>
      <c r="I60" s="134"/>
      <c r="J60" s="135">
        <f>J86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362</v>
      </c>
      <c r="E61" s="140"/>
      <c r="F61" s="140"/>
      <c r="G61" s="140"/>
      <c r="H61" s="140"/>
      <c r="I61" s="141"/>
      <c r="J61" s="142">
        <f>J87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363</v>
      </c>
      <c r="E62" s="140"/>
      <c r="F62" s="140"/>
      <c r="G62" s="140"/>
      <c r="H62" s="140"/>
      <c r="I62" s="141"/>
      <c r="J62" s="142">
        <f>J103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365</v>
      </c>
      <c r="E63" s="140"/>
      <c r="F63" s="140"/>
      <c r="G63" s="140"/>
      <c r="H63" s="140"/>
      <c r="I63" s="141"/>
      <c r="J63" s="142">
        <f>J111</f>
        <v>0</v>
      </c>
      <c r="K63" s="138"/>
      <c r="L63" s="143"/>
    </row>
    <row r="64" spans="2:47" s="8" customFormat="1" ht="19.899999999999999" customHeight="1">
      <c r="B64" s="137"/>
      <c r="C64" s="138"/>
      <c r="D64" s="139" t="s">
        <v>364</v>
      </c>
      <c r="E64" s="140"/>
      <c r="F64" s="140"/>
      <c r="G64" s="140"/>
      <c r="H64" s="140"/>
      <c r="I64" s="141"/>
      <c r="J64" s="142">
        <f>J120</f>
        <v>0</v>
      </c>
      <c r="K64" s="138"/>
      <c r="L64" s="143"/>
    </row>
    <row r="65" spans="2:12" s="8" customFormat="1" ht="19.899999999999999" customHeight="1">
      <c r="B65" s="137"/>
      <c r="C65" s="138"/>
      <c r="D65" s="139" t="s">
        <v>113</v>
      </c>
      <c r="E65" s="140"/>
      <c r="F65" s="140"/>
      <c r="G65" s="140"/>
      <c r="H65" s="140"/>
      <c r="I65" s="141"/>
      <c r="J65" s="142">
        <f>J149</f>
        <v>0</v>
      </c>
      <c r="K65" s="138"/>
      <c r="L65" s="143"/>
    </row>
    <row r="66" spans="2:12" s="1" customFormat="1" ht="21.75" customHeight="1">
      <c r="B66" s="30"/>
      <c r="C66" s="31"/>
      <c r="D66" s="31"/>
      <c r="E66" s="31"/>
      <c r="F66" s="31"/>
      <c r="G66" s="31"/>
      <c r="H66" s="31"/>
      <c r="I66" s="99"/>
      <c r="J66" s="31"/>
      <c r="K66" s="31"/>
      <c r="L66" s="34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121"/>
      <c r="J67" s="43"/>
      <c r="K67" s="43"/>
      <c r="L67" s="34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124"/>
      <c r="J71" s="45"/>
      <c r="K71" s="45"/>
      <c r="L71" s="34"/>
    </row>
    <row r="72" spans="2:12" s="1" customFormat="1" ht="24.95" customHeight="1">
      <c r="B72" s="30"/>
      <c r="C72" s="19" t="s">
        <v>114</v>
      </c>
      <c r="D72" s="31"/>
      <c r="E72" s="31"/>
      <c r="F72" s="31"/>
      <c r="G72" s="31"/>
      <c r="H72" s="31"/>
      <c r="I72" s="99"/>
      <c r="J72" s="31"/>
      <c r="K72" s="31"/>
      <c r="L72" s="34"/>
    </row>
    <row r="73" spans="2:12" s="1" customFormat="1" ht="6.95" customHeight="1">
      <c r="B73" s="30"/>
      <c r="C73" s="31"/>
      <c r="D73" s="31"/>
      <c r="E73" s="31"/>
      <c r="F73" s="31"/>
      <c r="G73" s="31"/>
      <c r="H73" s="31"/>
      <c r="I73" s="99"/>
      <c r="J73" s="31"/>
      <c r="K73" s="31"/>
      <c r="L73" s="34"/>
    </row>
    <row r="74" spans="2:12" s="1" customFormat="1" ht="12" customHeight="1">
      <c r="B74" s="30"/>
      <c r="C74" s="25" t="s">
        <v>16</v>
      </c>
      <c r="D74" s="31"/>
      <c r="E74" s="31"/>
      <c r="F74" s="31"/>
      <c r="G74" s="31"/>
      <c r="H74" s="31"/>
      <c r="I74" s="99"/>
      <c r="J74" s="31"/>
      <c r="K74" s="31"/>
      <c r="L74" s="34"/>
    </row>
    <row r="75" spans="2:12" s="1" customFormat="1" ht="16.5" customHeight="1">
      <c r="B75" s="30"/>
      <c r="C75" s="31"/>
      <c r="D75" s="31"/>
      <c r="E75" s="325" t="str">
        <f>E7</f>
        <v>Oprava zab. zař. na trati Olomouc Nová ulice – Olomouc Řepčín</v>
      </c>
      <c r="F75" s="326"/>
      <c r="G75" s="326"/>
      <c r="H75" s="326"/>
      <c r="I75" s="99"/>
      <c r="J75" s="31"/>
      <c r="K75" s="31"/>
      <c r="L75" s="34"/>
    </row>
    <row r="76" spans="2:12" s="1" customFormat="1" ht="12" customHeight="1">
      <c r="B76" s="30"/>
      <c r="C76" s="25" t="s">
        <v>103</v>
      </c>
      <c r="D76" s="31"/>
      <c r="E76" s="31"/>
      <c r="F76" s="31"/>
      <c r="G76" s="31"/>
      <c r="H76" s="31"/>
      <c r="I76" s="99"/>
      <c r="J76" s="31"/>
      <c r="K76" s="31"/>
      <c r="L76" s="34"/>
    </row>
    <row r="77" spans="2:12" s="1" customFormat="1" ht="16.5" customHeight="1">
      <c r="B77" s="30"/>
      <c r="C77" s="31"/>
      <c r="D77" s="31"/>
      <c r="E77" s="298" t="str">
        <f>E9</f>
        <v>PS 06 - Oprava PZS v km 7,482</v>
      </c>
      <c r="F77" s="297"/>
      <c r="G77" s="297"/>
      <c r="H77" s="297"/>
      <c r="I77" s="99"/>
      <c r="J77" s="31"/>
      <c r="K77" s="31"/>
      <c r="L77" s="34"/>
    </row>
    <row r="78" spans="2:12" s="1" customFormat="1" ht="6.95" customHeight="1">
      <c r="B78" s="30"/>
      <c r="C78" s="31"/>
      <c r="D78" s="31"/>
      <c r="E78" s="31"/>
      <c r="F78" s="31"/>
      <c r="G78" s="31"/>
      <c r="H78" s="31"/>
      <c r="I78" s="99"/>
      <c r="J78" s="31"/>
      <c r="K78" s="31"/>
      <c r="L78" s="34"/>
    </row>
    <row r="79" spans="2:12" s="1" customFormat="1" ht="12" customHeight="1">
      <c r="B79" s="30"/>
      <c r="C79" s="25" t="s">
        <v>23</v>
      </c>
      <c r="D79" s="31"/>
      <c r="E79" s="31"/>
      <c r="F79" s="23" t="str">
        <f>F12</f>
        <v>Olomouc</v>
      </c>
      <c r="G79" s="31"/>
      <c r="H79" s="31"/>
      <c r="I79" s="100" t="s">
        <v>25</v>
      </c>
      <c r="J79" s="51">
        <f>IF(J12="","",J12)</f>
        <v>0</v>
      </c>
      <c r="K79" s="31"/>
      <c r="L79" s="34"/>
    </row>
    <row r="80" spans="2:12" s="1" customFormat="1" ht="6.95" customHeight="1">
      <c r="B80" s="30"/>
      <c r="C80" s="31"/>
      <c r="D80" s="31"/>
      <c r="E80" s="31"/>
      <c r="F80" s="31"/>
      <c r="G80" s="31"/>
      <c r="H80" s="31"/>
      <c r="I80" s="99"/>
      <c r="J80" s="31"/>
      <c r="K80" s="31"/>
      <c r="L80" s="34"/>
    </row>
    <row r="81" spans="2:65" s="1" customFormat="1" ht="13.7" customHeight="1">
      <c r="B81" s="30"/>
      <c r="C81" s="25" t="s">
        <v>28</v>
      </c>
      <c r="D81" s="31"/>
      <c r="E81" s="31"/>
      <c r="F81" s="23" t="str">
        <f>E15</f>
        <v>Správa železniční dopravní cesty, s.o. - OŘ Olc</v>
      </c>
      <c r="G81" s="31"/>
      <c r="H81" s="31"/>
      <c r="I81" s="100" t="s">
        <v>34</v>
      </c>
      <c r="J81" s="28" t="str">
        <f>E21</f>
        <v>SB projekt s.r.o.</v>
      </c>
      <c r="K81" s="31"/>
      <c r="L81" s="34"/>
    </row>
    <row r="82" spans="2:65" s="1" customFormat="1" ht="24.95" customHeight="1">
      <c r="B82" s="30"/>
      <c r="C82" s="25" t="s">
        <v>32</v>
      </c>
      <c r="D82" s="31"/>
      <c r="E82" s="31"/>
      <c r="F82" s="23" t="str">
        <f>IF(E18="","",E18)</f>
        <v>Vyplň údaj</v>
      </c>
      <c r="G82" s="31"/>
      <c r="H82" s="31"/>
      <c r="I82" s="100" t="s">
        <v>37</v>
      </c>
      <c r="J82" s="28" t="str">
        <f>E24</f>
        <v>Ing. Petr Szabo, SB projekt s.r.o.</v>
      </c>
      <c r="K82" s="31"/>
      <c r="L82" s="34"/>
    </row>
    <row r="83" spans="2:65" s="1" customFormat="1" ht="10.35" customHeight="1">
      <c r="B83" s="30"/>
      <c r="C83" s="31"/>
      <c r="D83" s="31"/>
      <c r="E83" s="31"/>
      <c r="F83" s="31"/>
      <c r="G83" s="31"/>
      <c r="H83" s="31"/>
      <c r="I83" s="99"/>
      <c r="J83" s="31"/>
      <c r="K83" s="31"/>
      <c r="L83" s="34"/>
    </row>
    <row r="84" spans="2:65" s="9" customFormat="1" ht="29.25" customHeight="1">
      <c r="B84" s="144"/>
      <c r="C84" s="145" t="s">
        <v>115</v>
      </c>
      <c r="D84" s="146" t="s">
        <v>59</v>
      </c>
      <c r="E84" s="146" t="s">
        <v>55</v>
      </c>
      <c r="F84" s="146" t="s">
        <v>56</v>
      </c>
      <c r="G84" s="146" t="s">
        <v>116</v>
      </c>
      <c r="H84" s="146" t="s">
        <v>117</v>
      </c>
      <c r="I84" s="147" t="s">
        <v>118</v>
      </c>
      <c r="J84" s="146" t="s">
        <v>109</v>
      </c>
      <c r="K84" s="148" t="s">
        <v>119</v>
      </c>
      <c r="L84" s="149"/>
      <c r="M84" s="60" t="s">
        <v>20</v>
      </c>
      <c r="N84" s="61" t="s">
        <v>44</v>
      </c>
      <c r="O84" s="61" t="s">
        <v>120</v>
      </c>
      <c r="P84" s="61" t="s">
        <v>121</v>
      </c>
      <c r="Q84" s="61" t="s">
        <v>122</v>
      </c>
      <c r="R84" s="61" t="s">
        <v>123</v>
      </c>
      <c r="S84" s="61" t="s">
        <v>124</v>
      </c>
      <c r="T84" s="62" t="s">
        <v>125</v>
      </c>
    </row>
    <row r="85" spans="2:65" s="1" customFormat="1" ht="22.9" customHeight="1">
      <c r="B85" s="30"/>
      <c r="C85" s="67" t="s">
        <v>126</v>
      </c>
      <c r="D85" s="31"/>
      <c r="E85" s="31"/>
      <c r="F85" s="31"/>
      <c r="G85" s="31"/>
      <c r="H85" s="31"/>
      <c r="I85" s="99"/>
      <c r="J85" s="150">
        <f>BK85</f>
        <v>0</v>
      </c>
      <c r="K85" s="31"/>
      <c r="L85" s="34"/>
      <c r="M85" s="63"/>
      <c r="N85" s="64"/>
      <c r="O85" s="64"/>
      <c r="P85" s="151">
        <f>P86</f>
        <v>0</v>
      </c>
      <c r="Q85" s="64"/>
      <c r="R85" s="151">
        <f>R86</f>
        <v>0</v>
      </c>
      <c r="S85" s="64"/>
      <c r="T85" s="152">
        <f>T86</f>
        <v>0</v>
      </c>
      <c r="AT85" s="13" t="s">
        <v>73</v>
      </c>
      <c r="AU85" s="13" t="s">
        <v>110</v>
      </c>
      <c r="BK85" s="153">
        <f>BK86</f>
        <v>0</v>
      </c>
    </row>
    <row r="86" spans="2:65" s="10" customFormat="1" ht="25.9" customHeight="1">
      <c r="B86" s="154"/>
      <c r="C86" s="155"/>
      <c r="D86" s="156" t="s">
        <v>73</v>
      </c>
      <c r="E86" s="157" t="s">
        <v>127</v>
      </c>
      <c r="F86" s="157" t="s">
        <v>128</v>
      </c>
      <c r="G86" s="155"/>
      <c r="H86" s="155"/>
      <c r="I86" s="158"/>
      <c r="J86" s="159">
        <f>BK86</f>
        <v>0</v>
      </c>
      <c r="K86" s="155"/>
      <c r="L86" s="160"/>
      <c r="M86" s="161"/>
      <c r="N86" s="162"/>
      <c r="O86" s="162"/>
      <c r="P86" s="163">
        <f>P87+P103+P111+P120+P149</f>
        <v>0</v>
      </c>
      <c r="Q86" s="162"/>
      <c r="R86" s="163">
        <f>R87+R103+R111+R120+R149</f>
        <v>0</v>
      </c>
      <c r="S86" s="162"/>
      <c r="T86" s="164">
        <f>T87+T103+T111+T120+T149</f>
        <v>0</v>
      </c>
      <c r="AR86" s="165" t="s">
        <v>22</v>
      </c>
      <c r="AT86" s="166" t="s">
        <v>73</v>
      </c>
      <c r="AU86" s="166" t="s">
        <v>74</v>
      </c>
      <c r="AY86" s="165" t="s">
        <v>129</v>
      </c>
      <c r="BK86" s="167">
        <f>BK87+BK103+BK111+BK120+BK149</f>
        <v>0</v>
      </c>
    </row>
    <row r="87" spans="2:65" s="10" customFormat="1" ht="22.9" customHeight="1">
      <c r="B87" s="154"/>
      <c r="C87" s="155"/>
      <c r="D87" s="156" t="s">
        <v>73</v>
      </c>
      <c r="E87" s="168" t="s">
        <v>83</v>
      </c>
      <c r="F87" s="168" t="s">
        <v>394</v>
      </c>
      <c r="G87" s="155"/>
      <c r="H87" s="155"/>
      <c r="I87" s="158"/>
      <c r="J87" s="169">
        <f>BK87</f>
        <v>0</v>
      </c>
      <c r="K87" s="155"/>
      <c r="L87" s="160"/>
      <c r="M87" s="161"/>
      <c r="N87" s="162"/>
      <c r="O87" s="162"/>
      <c r="P87" s="163">
        <f>SUM(P88:P102)</f>
        <v>0</v>
      </c>
      <c r="Q87" s="162"/>
      <c r="R87" s="163">
        <f>SUM(R88:R102)</f>
        <v>0</v>
      </c>
      <c r="S87" s="162"/>
      <c r="T87" s="164">
        <f>SUM(T88:T102)</f>
        <v>0</v>
      </c>
      <c r="AR87" s="165" t="s">
        <v>22</v>
      </c>
      <c r="AT87" s="166" t="s">
        <v>73</v>
      </c>
      <c r="AU87" s="166" t="s">
        <v>22</v>
      </c>
      <c r="AY87" s="165" t="s">
        <v>129</v>
      </c>
      <c r="BK87" s="167">
        <f>SUM(BK88:BK102)</f>
        <v>0</v>
      </c>
    </row>
    <row r="88" spans="2:65" s="1" customFormat="1" ht="33.75" customHeight="1">
      <c r="B88" s="30"/>
      <c r="C88" s="170" t="s">
        <v>22</v>
      </c>
      <c r="D88" s="170" t="s">
        <v>132</v>
      </c>
      <c r="E88" s="171" t="s">
        <v>395</v>
      </c>
      <c r="F88" s="172" t="s">
        <v>396</v>
      </c>
      <c r="G88" s="173" t="s">
        <v>144</v>
      </c>
      <c r="H88" s="174">
        <v>50</v>
      </c>
      <c r="I88" s="175"/>
      <c r="J88" s="176">
        <f t="shared" ref="J88:J102" si="0">ROUND(I88*H88,2)</f>
        <v>0</v>
      </c>
      <c r="K88" s="172" t="s">
        <v>136</v>
      </c>
      <c r="L88" s="34"/>
      <c r="M88" s="177" t="s">
        <v>20</v>
      </c>
      <c r="N88" s="178" t="s">
        <v>45</v>
      </c>
      <c r="O88" s="56"/>
      <c r="P88" s="179">
        <f t="shared" ref="P88:P102" si="1">O88*H88</f>
        <v>0</v>
      </c>
      <c r="Q88" s="179">
        <v>0</v>
      </c>
      <c r="R88" s="179">
        <f t="shared" ref="R88:R102" si="2">Q88*H88</f>
        <v>0</v>
      </c>
      <c r="S88" s="179">
        <v>0</v>
      </c>
      <c r="T88" s="180">
        <f t="shared" ref="T88:T102" si="3">S88*H88</f>
        <v>0</v>
      </c>
      <c r="AR88" s="13" t="s">
        <v>386</v>
      </c>
      <c r="AT88" s="13" t="s">
        <v>132</v>
      </c>
      <c r="AU88" s="13" t="s">
        <v>83</v>
      </c>
      <c r="AY88" s="13" t="s">
        <v>129</v>
      </c>
      <c r="BE88" s="181">
        <f t="shared" ref="BE88:BE102" si="4">IF(N88="základní",J88,0)</f>
        <v>0</v>
      </c>
      <c r="BF88" s="181">
        <f t="shared" ref="BF88:BF102" si="5">IF(N88="snížená",J88,0)</f>
        <v>0</v>
      </c>
      <c r="BG88" s="181">
        <f t="shared" ref="BG88:BG102" si="6">IF(N88="zákl. přenesená",J88,0)</f>
        <v>0</v>
      </c>
      <c r="BH88" s="181">
        <f t="shared" ref="BH88:BH102" si="7">IF(N88="sníž. přenesená",J88,0)</f>
        <v>0</v>
      </c>
      <c r="BI88" s="181">
        <f t="shared" ref="BI88:BI102" si="8">IF(N88="nulová",J88,0)</f>
        <v>0</v>
      </c>
      <c r="BJ88" s="13" t="s">
        <v>22</v>
      </c>
      <c r="BK88" s="181">
        <f t="shared" ref="BK88:BK102" si="9">ROUND(I88*H88,2)</f>
        <v>0</v>
      </c>
      <c r="BL88" s="13" t="s">
        <v>386</v>
      </c>
      <c r="BM88" s="13" t="s">
        <v>795</v>
      </c>
    </row>
    <row r="89" spans="2:65" s="1" customFormat="1" ht="16.5" customHeight="1">
      <c r="B89" s="30"/>
      <c r="C89" s="182" t="s">
        <v>83</v>
      </c>
      <c r="D89" s="182" t="s">
        <v>138</v>
      </c>
      <c r="E89" s="183" t="s">
        <v>398</v>
      </c>
      <c r="F89" s="184" t="s">
        <v>399</v>
      </c>
      <c r="G89" s="185" t="s">
        <v>144</v>
      </c>
      <c r="H89" s="186">
        <v>50</v>
      </c>
      <c r="I89" s="187"/>
      <c r="J89" s="188">
        <f t="shared" si="0"/>
        <v>0</v>
      </c>
      <c r="K89" s="184" t="s">
        <v>136</v>
      </c>
      <c r="L89" s="189"/>
      <c r="M89" s="190" t="s">
        <v>20</v>
      </c>
      <c r="N89" s="191" t="s">
        <v>45</v>
      </c>
      <c r="O89" s="56"/>
      <c r="P89" s="179">
        <f t="shared" si="1"/>
        <v>0</v>
      </c>
      <c r="Q89" s="179">
        <v>0</v>
      </c>
      <c r="R89" s="179">
        <f t="shared" si="2"/>
        <v>0</v>
      </c>
      <c r="S89" s="179">
        <v>0</v>
      </c>
      <c r="T89" s="180">
        <f t="shared" si="3"/>
        <v>0</v>
      </c>
      <c r="AR89" s="13" t="s">
        <v>163</v>
      </c>
      <c r="AT89" s="13" t="s">
        <v>138</v>
      </c>
      <c r="AU89" s="13" t="s">
        <v>83</v>
      </c>
      <c r="AY89" s="13" t="s">
        <v>129</v>
      </c>
      <c r="BE89" s="181">
        <f t="shared" si="4"/>
        <v>0</v>
      </c>
      <c r="BF89" s="181">
        <f t="shared" si="5"/>
        <v>0</v>
      </c>
      <c r="BG89" s="181">
        <f t="shared" si="6"/>
        <v>0</v>
      </c>
      <c r="BH89" s="181">
        <f t="shared" si="7"/>
        <v>0</v>
      </c>
      <c r="BI89" s="181">
        <f t="shared" si="8"/>
        <v>0</v>
      </c>
      <c r="BJ89" s="13" t="s">
        <v>22</v>
      </c>
      <c r="BK89" s="181">
        <f t="shared" si="9"/>
        <v>0</v>
      </c>
      <c r="BL89" s="13" t="s">
        <v>146</v>
      </c>
      <c r="BM89" s="13" t="s">
        <v>796</v>
      </c>
    </row>
    <row r="90" spans="2:65" s="1" customFormat="1" ht="16.5" customHeight="1">
      <c r="B90" s="30"/>
      <c r="C90" s="170" t="s">
        <v>130</v>
      </c>
      <c r="D90" s="170" t="s">
        <v>132</v>
      </c>
      <c r="E90" s="171" t="s">
        <v>401</v>
      </c>
      <c r="F90" s="172" t="s">
        <v>402</v>
      </c>
      <c r="G90" s="173" t="s">
        <v>135</v>
      </c>
      <c r="H90" s="174">
        <v>1</v>
      </c>
      <c r="I90" s="175"/>
      <c r="J90" s="176">
        <f t="shared" si="0"/>
        <v>0</v>
      </c>
      <c r="K90" s="172" t="s">
        <v>136</v>
      </c>
      <c r="L90" s="34"/>
      <c r="M90" s="177" t="s">
        <v>20</v>
      </c>
      <c r="N90" s="178" t="s">
        <v>45</v>
      </c>
      <c r="O90" s="56"/>
      <c r="P90" s="179">
        <f t="shared" si="1"/>
        <v>0</v>
      </c>
      <c r="Q90" s="179">
        <v>0</v>
      </c>
      <c r="R90" s="179">
        <f t="shared" si="2"/>
        <v>0</v>
      </c>
      <c r="S90" s="179">
        <v>0</v>
      </c>
      <c r="T90" s="180">
        <f t="shared" si="3"/>
        <v>0</v>
      </c>
      <c r="AR90" s="13" t="s">
        <v>386</v>
      </c>
      <c r="AT90" s="13" t="s">
        <v>132</v>
      </c>
      <c r="AU90" s="13" t="s">
        <v>83</v>
      </c>
      <c r="AY90" s="13" t="s">
        <v>129</v>
      </c>
      <c r="BE90" s="181">
        <f t="shared" si="4"/>
        <v>0</v>
      </c>
      <c r="BF90" s="181">
        <f t="shared" si="5"/>
        <v>0</v>
      </c>
      <c r="BG90" s="181">
        <f t="shared" si="6"/>
        <v>0</v>
      </c>
      <c r="BH90" s="181">
        <f t="shared" si="7"/>
        <v>0</v>
      </c>
      <c r="BI90" s="181">
        <f t="shared" si="8"/>
        <v>0</v>
      </c>
      <c r="BJ90" s="13" t="s">
        <v>22</v>
      </c>
      <c r="BK90" s="181">
        <f t="shared" si="9"/>
        <v>0</v>
      </c>
      <c r="BL90" s="13" t="s">
        <v>386</v>
      </c>
      <c r="BM90" s="13" t="s">
        <v>797</v>
      </c>
    </row>
    <row r="91" spans="2:65" s="1" customFormat="1" ht="16.5" customHeight="1">
      <c r="B91" s="30"/>
      <c r="C91" s="182" t="s">
        <v>146</v>
      </c>
      <c r="D91" s="182" t="s">
        <v>138</v>
      </c>
      <c r="E91" s="183" t="s">
        <v>404</v>
      </c>
      <c r="F91" s="184" t="s">
        <v>405</v>
      </c>
      <c r="G91" s="185" t="s">
        <v>135</v>
      </c>
      <c r="H91" s="186">
        <v>1</v>
      </c>
      <c r="I91" s="187"/>
      <c r="J91" s="188">
        <f t="shared" si="0"/>
        <v>0</v>
      </c>
      <c r="K91" s="184" t="s">
        <v>136</v>
      </c>
      <c r="L91" s="189"/>
      <c r="M91" s="190" t="s">
        <v>20</v>
      </c>
      <c r="N91" s="191" t="s">
        <v>45</v>
      </c>
      <c r="O91" s="56"/>
      <c r="P91" s="179">
        <f t="shared" si="1"/>
        <v>0</v>
      </c>
      <c r="Q91" s="179">
        <v>0</v>
      </c>
      <c r="R91" s="179">
        <f t="shared" si="2"/>
        <v>0</v>
      </c>
      <c r="S91" s="179">
        <v>0</v>
      </c>
      <c r="T91" s="180">
        <f t="shared" si="3"/>
        <v>0</v>
      </c>
      <c r="AR91" s="13" t="s">
        <v>386</v>
      </c>
      <c r="AT91" s="13" t="s">
        <v>138</v>
      </c>
      <c r="AU91" s="13" t="s">
        <v>83</v>
      </c>
      <c r="AY91" s="13" t="s">
        <v>129</v>
      </c>
      <c r="BE91" s="181">
        <f t="shared" si="4"/>
        <v>0</v>
      </c>
      <c r="BF91" s="181">
        <f t="shared" si="5"/>
        <v>0</v>
      </c>
      <c r="BG91" s="181">
        <f t="shared" si="6"/>
        <v>0</v>
      </c>
      <c r="BH91" s="181">
        <f t="shared" si="7"/>
        <v>0</v>
      </c>
      <c r="BI91" s="181">
        <f t="shared" si="8"/>
        <v>0</v>
      </c>
      <c r="BJ91" s="13" t="s">
        <v>22</v>
      </c>
      <c r="BK91" s="181">
        <f t="shared" si="9"/>
        <v>0</v>
      </c>
      <c r="BL91" s="13" t="s">
        <v>386</v>
      </c>
      <c r="BM91" s="13" t="s">
        <v>798</v>
      </c>
    </row>
    <row r="92" spans="2:65" s="1" customFormat="1" ht="16.5" customHeight="1">
      <c r="B92" s="30"/>
      <c r="C92" s="170" t="s">
        <v>151</v>
      </c>
      <c r="D92" s="170" t="s">
        <v>132</v>
      </c>
      <c r="E92" s="171" t="s">
        <v>407</v>
      </c>
      <c r="F92" s="172" t="s">
        <v>408</v>
      </c>
      <c r="G92" s="173" t="s">
        <v>144</v>
      </c>
      <c r="H92" s="174">
        <v>20</v>
      </c>
      <c r="I92" s="175"/>
      <c r="J92" s="176">
        <f t="shared" si="0"/>
        <v>0</v>
      </c>
      <c r="K92" s="172" t="s">
        <v>136</v>
      </c>
      <c r="L92" s="34"/>
      <c r="M92" s="177" t="s">
        <v>20</v>
      </c>
      <c r="N92" s="178" t="s">
        <v>45</v>
      </c>
      <c r="O92" s="56"/>
      <c r="P92" s="179">
        <f t="shared" si="1"/>
        <v>0</v>
      </c>
      <c r="Q92" s="179">
        <v>0</v>
      </c>
      <c r="R92" s="179">
        <f t="shared" si="2"/>
        <v>0</v>
      </c>
      <c r="S92" s="179">
        <v>0</v>
      </c>
      <c r="T92" s="180">
        <f t="shared" si="3"/>
        <v>0</v>
      </c>
      <c r="AR92" s="13" t="s">
        <v>386</v>
      </c>
      <c r="AT92" s="13" t="s">
        <v>132</v>
      </c>
      <c r="AU92" s="13" t="s">
        <v>83</v>
      </c>
      <c r="AY92" s="13" t="s">
        <v>129</v>
      </c>
      <c r="BE92" s="181">
        <f t="shared" si="4"/>
        <v>0</v>
      </c>
      <c r="BF92" s="181">
        <f t="shared" si="5"/>
        <v>0</v>
      </c>
      <c r="BG92" s="181">
        <f t="shared" si="6"/>
        <v>0</v>
      </c>
      <c r="BH92" s="181">
        <f t="shared" si="7"/>
        <v>0</v>
      </c>
      <c r="BI92" s="181">
        <f t="shared" si="8"/>
        <v>0</v>
      </c>
      <c r="BJ92" s="13" t="s">
        <v>22</v>
      </c>
      <c r="BK92" s="181">
        <f t="shared" si="9"/>
        <v>0</v>
      </c>
      <c r="BL92" s="13" t="s">
        <v>386</v>
      </c>
      <c r="BM92" s="13" t="s">
        <v>799</v>
      </c>
    </row>
    <row r="93" spans="2:65" s="1" customFormat="1" ht="16.5" customHeight="1">
      <c r="B93" s="30"/>
      <c r="C93" s="182" t="s">
        <v>155</v>
      </c>
      <c r="D93" s="182" t="s">
        <v>138</v>
      </c>
      <c r="E93" s="183" t="s">
        <v>410</v>
      </c>
      <c r="F93" s="184" t="s">
        <v>411</v>
      </c>
      <c r="G93" s="185" t="s">
        <v>144</v>
      </c>
      <c r="H93" s="186">
        <v>20</v>
      </c>
      <c r="I93" s="187"/>
      <c r="J93" s="188">
        <f t="shared" si="0"/>
        <v>0</v>
      </c>
      <c r="K93" s="184" t="s">
        <v>136</v>
      </c>
      <c r="L93" s="189"/>
      <c r="M93" s="190" t="s">
        <v>20</v>
      </c>
      <c r="N93" s="191" t="s">
        <v>45</v>
      </c>
      <c r="O93" s="56"/>
      <c r="P93" s="179">
        <f t="shared" si="1"/>
        <v>0</v>
      </c>
      <c r="Q93" s="179">
        <v>0</v>
      </c>
      <c r="R93" s="179">
        <f t="shared" si="2"/>
        <v>0</v>
      </c>
      <c r="S93" s="179">
        <v>0</v>
      </c>
      <c r="T93" s="180">
        <f t="shared" si="3"/>
        <v>0</v>
      </c>
      <c r="AR93" s="13" t="s">
        <v>149</v>
      </c>
      <c r="AT93" s="13" t="s">
        <v>138</v>
      </c>
      <c r="AU93" s="13" t="s">
        <v>83</v>
      </c>
      <c r="AY93" s="13" t="s">
        <v>129</v>
      </c>
      <c r="BE93" s="181">
        <f t="shared" si="4"/>
        <v>0</v>
      </c>
      <c r="BF93" s="181">
        <f t="shared" si="5"/>
        <v>0</v>
      </c>
      <c r="BG93" s="181">
        <f t="shared" si="6"/>
        <v>0</v>
      </c>
      <c r="BH93" s="181">
        <f t="shared" si="7"/>
        <v>0</v>
      </c>
      <c r="BI93" s="181">
        <f t="shared" si="8"/>
        <v>0</v>
      </c>
      <c r="BJ93" s="13" t="s">
        <v>22</v>
      </c>
      <c r="BK93" s="181">
        <f t="shared" si="9"/>
        <v>0</v>
      </c>
      <c r="BL93" s="13" t="s">
        <v>149</v>
      </c>
      <c r="BM93" s="13" t="s">
        <v>800</v>
      </c>
    </row>
    <row r="94" spans="2:65" s="1" customFormat="1" ht="33.75" customHeight="1">
      <c r="B94" s="30"/>
      <c r="C94" s="170" t="s">
        <v>159</v>
      </c>
      <c r="D94" s="170" t="s">
        <v>132</v>
      </c>
      <c r="E94" s="171" t="s">
        <v>413</v>
      </c>
      <c r="F94" s="172" t="s">
        <v>414</v>
      </c>
      <c r="G94" s="173" t="s">
        <v>135</v>
      </c>
      <c r="H94" s="174">
        <v>2</v>
      </c>
      <c r="I94" s="175"/>
      <c r="J94" s="176">
        <f t="shared" si="0"/>
        <v>0</v>
      </c>
      <c r="K94" s="172" t="s">
        <v>136</v>
      </c>
      <c r="L94" s="34"/>
      <c r="M94" s="177" t="s">
        <v>20</v>
      </c>
      <c r="N94" s="178" t="s">
        <v>45</v>
      </c>
      <c r="O94" s="56"/>
      <c r="P94" s="179">
        <f t="shared" si="1"/>
        <v>0</v>
      </c>
      <c r="Q94" s="179">
        <v>0</v>
      </c>
      <c r="R94" s="179">
        <f t="shared" si="2"/>
        <v>0</v>
      </c>
      <c r="S94" s="179">
        <v>0</v>
      </c>
      <c r="T94" s="180">
        <f t="shared" si="3"/>
        <v>0</v>
      </c>
      <c r="AR94" s="13" t="s">
        <v>386</v>
      </c>
      <c r="AT94" s="13" t="s">
        <v>132</v>
      </c>
      <c r="AU94" s="13" t="s">
        <v>83</v>
      </c>
      <c r="AY94" s="13" t="s">
        <v>129</v>
      </c>
      <c r="BE94" s="181">
        <f t="shared" si="4"/>
        <v>0</v>
      </c>
      <c r="BF94" s="181">
        <f t="shared" si="5"/>
        <v>0</v>
      </c>
      <c r="BG94" s="181">
        <f t="shared" si="6"/>
        <v>0</v>
      </c>
      <c r="BH94" s="181">
        <f t="shared" si="7"/>
        <v>0</v>
      </c>
      <c r="BI94" s="181">
        <f t="shared" si="8"/>
        <v>0</v>
      </c>
      <c r="BJ94" s="13" t="s">
        <v>22</v>
      </c>
      <c r="BK94" s="181">
        <f t="shared" si="9"/>
        <v>0</v>
      </c>
      <c r="BL94" s="13" t="s">
        <v>386</v>
      </c>
      <c r="BM94" s="13" t="s">
        <v>801</v>
      </c>
    </row>
    <row r="95" spans="2:65" s="1" customFormat="1" ht="16.5" customHeight="1">
      <c r="B95" s="30"/>
      <c r="C95" s="182" t="s">
        <v>163</v>
      </c>
      <c r="D95" s="182" t="s">
        <v>138</v>
      </c>
      <c r="E95" s="183" t="s">
        <v>416</v>
      </c>
      <c r="F95" s="184" t="s">
        <v>417</v>
      </c>
      <c r="G95" s="185" t="s">
        <v>135</v>
      </c>
      <c r="H95" s="186">
        <v>2</v>
      </c>
      <c r="I95" s="187"/>
      <c r="J95" s="188">
        <f t="shared" si="0"/>
        <v>0</v>
      </c>
      <c r="K95" s="184" t="s">
        <v>136</v>
      </c>
      <c r="L95" s="189"/>
      <c r="M95" s="190" t="s">
        <v>20</v>
      </c>
      <c r="N95" s="191" t="s">
        <v>45</v>
      </c>
      <c r="O95" s="56"/>
      <c r="P95" s="179">
        <f t="shared" si="1"/>
        <v>0</v>
      </c>
      <c r="Q95" s="179">
        <v>0</v>
      </c>
      <c r="R95" s="179">
        <f t="shared" si="2"/>
        <v>0</v>
      </c>
      <c r="S95" s="179">
        <v>0</v>
      </c>
      <c r="T95" s="180">
        <f t="shared" si="3"/>
        <v>0</v>
      </c>
      <c r="AR95" s="13" t="s">
        <v>83</v>
      </c>
      <c r="AT95" s="13" t="s">
        <v>138</v>
      </c>
      <c r="AU95" s="13" t="s">
        <v>83</v>
      </c>
      <c r="AY95" s="13" t="s">
        <v>129</v>
      </c>
      <c r="BE95" s="181">
        <f t="shared" si="4"/>
        <v>0</v>
      </c>
      <c r="BF95" s="181">
        <f t="shared" si="5"/>
        <v>0</v>
      </c>
      <c r="BG95" s="181">
        <f t="shared" si="6"/>
        <v>0</v>
      </c>
      <c r="BH95" s="181">
        <f t="shared" si="7"/>
        <v>0</v>
      </c>
      <c r="BI95" s="181">
        <f t="shared" si="8"/>
        <v>0</v>
      </c>
      <c r="BJ95" s="13" t="s">
        <v>22</v>
      </c>
      <c r="BK95" s="181">
        <f t="shared" si="9"/>
        <v>0</v>
      </c>
      <c r="BL95" s="13" t="s">
        <v>22</v>
      </c>
      <c r="BM95" s="13" t="s">
        <v>802</v>
      </c>
    </row>
    <row r="96" spans="2:65" s="1" customFormat="1" ht="22.5" customHeight="1">
      <c r="B96" s="30"/>
      <c r="C96" s="170" t="s">
        <v>167</v>
      </c>
      <c r="D96" s="170" t="s">
        <v>132</v>
      </c>
      <c r="E96" s="171" t="s">
        <v>419</v>
      </c>
      <c r="F96" s="172" t="s">
        <v>420</v>
      </c>
      <c r="G96" s="173" t="s">
        <v>135</v>
      </c>
      <c r="H96" s="174">
        <v>6</v>
      </c>
      <c r="I96" s="175"/>
      <c r="J96" s="176">
        <f t="shared" si="0"/>
        <v>0</v>
      </c>
      <c r="K96" s="172" t="s">
        <v>136</v>
      </c>
      <c r="L96" s="34"/>
      <c r="M96" s="177" t="s">
        <v>20</v>
      </c>
      <c r="N96" s="178" t="s">
        <v>45</v>
      </c>
      <c r="O96" s="56"/>
      <c r="P96" s="179">
        <f t="shared" si="1"/>
        <v>0</v>
      </c>
      <c r="Q96" s="179">
        <v>0</v>
      </c>
      <c r="R96" s="179">
        <f t="shared" si="2"/>
        <v>0</v>
      </c>
      <c r="S96" s="179">
        <v>0</v>
      </c>
      <c r="T96" s="180">
        <f t="shared" si="3"/>
        <v>0</v>
      </c>
      <c r="AR96" s="13" t="s">
        <v>22</v>
      </c>
      <c r="AT96" s="13" t="s">
        <v>132</v>
      </c>
      <c r="AU96" s="13" t="s">
        <v>83</v>
      </c>
      <c r="AY96" s="13" t="s">
        <v>129</v>
      </c>
      <c r="BE96" s="181">
        <f t="shared" si="4"/>
        <v>0</v>
      </c>
      <c r="BF96" s="181">
        <f t="shared" si="5"/>
        <v>0</v>
      </c>
      <c r="BG96" s="181">
        <f t="shared" si="6"/>
        <v>0</v>
      </c>
      <c r="BH96" s="181">
        <f t="shared" si="7"/>
        <v>0</v>
      </c>
      <c r="BI96" s="181">
        <f t="shared" si="8"/>
        <v>0</v>
      </c>
      <c r="BJ96" s="13" t="s">
        <v>22</v>
      </c>
      <c r="BK96" s="181">
        <f t="shared" si="9"/>
        <v>0</v>
      </c>
      <c r="BL96" s="13" t="s">
        <v>22</v>
      </c>
      <c r="BM96" s="13" t="s">
        <v>803</v>
      </c>
    </row>
    <row r="97" spans="2:65" s="1" customFormat="1" ht="22.5" customHeight="1">
      <c r="B97" s="30"/>
      <c r="C97" s="182" t="s">
        <v>26</v>
      </c>
      <c r="D97" s="182" t="s">
        <v>138</v>
      </c>
      <c r="E97" s="183" t="s">
        <v>422</v>
      </c>
      <c r="F97" s="184" t="s">
        <v>423</v>
      </c>
      <c r="G97" s="185" t="s">
        <v>135</v>
      </c>
      <c r="H97" s="186">
        <v>6</v>
      </c>
      <c r="I97" s="187"/>
      <c r="J97" s="188">
        <f t="shared" si="0"/>
        <v>0</v>
      </c>
      <c r="K97" s="184" t="s">
        <v>136</v>
      </c>
      <c r="L97" s="189"/>
      <c r="M97" s="190" t="s">
        <v>20</v>
      </c>
      <c r="N97" s="191" t="s">
        <v>45</v>
      </c>
      <c r="O97" s="56"/>
      <c r="P97" s="179">
        <f t="shared" si="1"/>
        <v>0</v>
      </c>
      <c r="Q97" s="179">
        <v>0</v>
      </c>
      <c r="R97" s="179">
        <f t="shared" si="2"/>
        <v>0</v>
      </c>
      <c r="S97" s="179">
        <v>0</v>
      </c>
      <c r="T97" s="180">
        <f t="shared" si="3"/>
        <v>0</v>
      </c>
      <c r="AR97" s="13" t="s">
        <v>83</v>
      </c>
      <c r="AT97" s="13" t="s">
        <v>138</v>
      </c>
      <c r="AU97" s="13" t="s">
        <v>83</v>
      </c>
      <c r="AY97" s="13" t="s">
        <v>129</v>
      </c>
      <c r="BE97" s="181">
        <f t="shared" si="4"/>
        <v>0</v>
      </c>
      <c r="BF97" s="181">
        <f t="shared" si="5"/>
        <v>0</v>
      </c>
      <c r="BG97" s="181">
        <f t="shared" si="6"/>
        <v>0</v>
      </c>
      <c r="BH97" s="181">
        <f t="shared" si="7"/>
        <v>0</v>
      </c>
      <c r="BI97" s="181">
        <f t="shared" si="8"/>
        <v>0</v>
      </c>
      <c r="BJ97" s="13" t="s">
        <v>22</v>
      </c>
      <c r="BK97" s="181">
        <f t="shared" si="9"/>
        <v>0</v>
      </c>
      <c r="BL97" s="13" t="s">
        <v>22</v>
      </c>
      <c r="BM97" s="13" t="s">
        <v>804</v>
      </c>
    </row>
    <row r="98" spans="2:65" s="1" customFormat="1" ht="33.75" customHeight="1">
      <c r="B98" s="30"/>
      <c r="C98" s="170" t="s">
        <v>174</v>
      </c>
      <c r="D98" s="170" t="s">
        <v>132</v>
      </c>
      <c r="E98" s="171" t="s">
        <v>425</v>
      </c>
      <c r="F98" s="172" t="s">
        <v>426</v>
      </c>
      <c r="G98" s="173" t="s">
        <v>135</v>
      </c>
      <c r="H98" s="174">
        <v>2</v>
      </c>
      <c r="I98" s="175"/>
      <c r="J98" s="176">
        <f t="shared" si="0"/>
        <v>0</v>
      </c>
      <c r="K98" s="172" t="s">
        <v>136</v>
      </c>
      <c r="L98" s="34"/>
      <c r="M98" s="177" t="s">
        <v>20</v>
      </c>
      <c r="N98" s="178" t="s">
        <v>45</v>
      </c>
      <c r="O98" s="56"/>
      <c r="P98" s="179">
        <f t="shared" si="1"/>
        <v>0</v>
      </c>
      <c r="Q98" s="179">
        <v>0</v>
      </c>
      <c r="R98" s="179">
        <f t="shared" si="2"/>
        <v>0</v>
      </c>
      <c r="S98" s="179">
        <v>0</v>
      </c>
      <c r="T98" s="180">
        <f t="shared" si="3"/>
        <v>0</v>
      </c>
      <c r="AR98" s="13" t="s">
        <v>22</v>
      </c>
      <c r="AT98" s="13" t="s">
        <v>132</v>
      </c>
      <c r="AU98" s="13" t="s">
        <v>83</v>
      </c>
      <c r="AY98" s="13" t="s">
        <v>129</v>
      </c>
      <c r="BE98" s="181">
        <f t="shared" si="4"/>
        <v>0</v>
      </c>
      <c r="BF98" s="181">
        <f t="shared" si="5"/>
        <v>0</v>
      </c>
      <c r="BG98" s="181">
        <f t="shared" si="6"/>
        <v>0</v>
      </c>
      <c r="BH98" s="181">
        <f t="shared" si="7"/>
        <v>0</v>
      </c>
      <c r="BI98" s="181">
        <f t="shared" si="8"/>
        <v>0</v>
      </c>
      <c r="BJ98" s="13" t="s">
        <v>22</v>
      </c>
      <c r="BK98" s="181">
        <f t="shared" si="9"/>
        <v>0</v>
      </c>
      <c r="BL98" s="13" t="s">
        <v>22</v>
      </c>
      <c r="BM98" s="13" t="s">
        <v>805</v>
      </c>
    </row>
    <row r="99" spans="2:65" s="1" customFormat="1" ht="22.5" customHeight="1">
      <c r="B99" s="30"/>
      <c r="C99" s="182" t="s">
        <v>178</v>
      </c>
      <c r="D99" s="182" t="s">
        <v>138</v>
      </c>
      <c r="E99" s="183" t="s">
        <v>428</v>
      </c>
      <c r="F99" s="184" t="s">
        <v>429</v>
      </c>
      <c r="G99" s="185" t="s">
        <v>135</v>
      </c>
      <c r="H99" s="186">
        <v>2</v>
      </c>
      <c r="I99" s="187"/>
      <c r="J99" s="188">
        <f t="shared" si="0"/>
        <v>0</v>
      </c>
      <c r="K99" s="184" t="s">
        <v>136</v>
      </c>
      <c r="L99" s="189"/>
      <c r="M99" s="190" t="s">
        <v>20</v>
      </c>
      <c r="N99" s="191" t="s">
        <v>45</v>
      </c>
      <c r="O99" s="56"/>
      <c r="P99" s="179">
        <f t="shared" si="1"/>
        <v>0</v>
      </c>
      <c r="Q99" s="179">
        <v>0</v>
      </c>
      <c r="R99" s="179">
        <f t="shared" si="2"/>
        <v>0</v>
      </c>
      <c r="S99" s="179">
        <v>0</v>
      </c>
      <c r="T99" s="180">
        <f t="shared" si="3"/>
        <v>0</v>
      </c>
      <c r="AR99" s="13" t="s">
        <v>149</v>
      </c>
      <c r="AT99" s="13" t="s">
        <v>138</v>
      </c>
      <c r="AU99" s="13" t="s">
        <v>83</v>
      </c>
      <c r="AY99" s="13" t="s">
        <v>129</v>
      </c>
      <c r="BE99" s="181">
        <f t="shared" si="4"/>
        <v>0</v>
      </c>
      <c r="BF99" s="181">
        <f t="shared" si="5"/>
        <v>0</v>
      </c>
      <c r="BG99" s="181">
        <f t="shared" si="6"/>
        <v>0</v>
      </c>
      <c r="BH99" s="181">
        <f t="shared" si="7"/>
        <v>0</v>
      </c>
      <c r="BI99" s="181">
        <f t="shared" si="8"/>
        <v>0</v>
      </c>
      <c r="BJ99" s="13" t="s">
        <v>22</v>
      </c>
      <c r="BK99" s="181">
        <f t="shared" si="9"/>
        <v>0</v>
      </c>
      <c r="BL99" s="13" t="s">
        <v>149</v>
      </c>
      <c r="BM99" s="13" t="s">
        <v>806</v>
      </c>
    </row>
    <row r="100" spans="2:65" s="1" customFormat="1" ht="16.5" customHeight="1">
      <c r="B100" s="30"/>
      <c r="C100" s="170" t="s">
        <v>182</v>
      </c>
      <c r="D100" s="170" t="s">
        <v>132</v>
      </c>
      <c r="E100" s="171" t="s">
        <v>431</v>
      </c>
      <c r="F100" s="172" t="s">
        <v>432</v>
      </c>
      <c r="G100" s="173" t="s">
        <v>135</v>
      </c>
      <c r="H100" s="174">
        <v>20</v>
      </c>
      <c r="I100" s="175"/>
      <c r="J100" s="176">
        <f t="shared" si="0"/>
        <v>0</v>
      </c>
      <c r="K100" s="172" t="s">
        <v>136</v>
      </c>
      <c r="L100" s="34"/>
      <c r="M100" s="177" t="s">
        <v>20</v>
      </c>
      <c r="N100" s="178" t="s">
        <v>45</v>
      </c>
      <c r="O100" s="56"/>
      <c r="P100" s="179">
        <f t="shared" si="1"/>
        <v>0</v>
      </c>
      <c r="Q100" s="179">
        <v>0</v>
      </c>
      <c r="R100" s="179">
        <f t="shared" si="2"/>
        <v>0</v>
      </c>
      <c r="S100" s="179">
        <v>0</v>
      </c>
      <c r="T100" s="180">
        <f t="shared" si="3"/>
        <v>0</v>
      </c>
      <c r="AR100" s="13" t="s">
        <v>22</v>
      </c>
      <c r="AT100" s="13" t="s">
        <v>132</v>
      </c>
      <c r="AU100" s="13" t="s">
        <v>83</v>
      </c>
      <c r="AY100" s="13" t="s">
        <v>129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13" t="s">
        <v>22</v>
      </c>
      <c r="BK100" s="181">
        <f t="shared" si="9"/>
        <v>0</v>
      </c>
      <c r="BL100" s="13" t="s">
        <v>22</v>
      </c>
      <c r="BM100" s="13" t="s">
        <v>807</v>
      </c>
    </row>
    <row r="101" spans="2:65" s="1" customFormat="1" ht="16.5" customHeight="1">
      <c r="B101" s="30"/>
      <c r="C101" s="182" t="s">
        <v>186</v>
      </c>
      <c r="D101" s="182" t="s">
        <v>138</v>
      </c>
      <c r="E101" s="183" t="s">
        <v>434</v>
      </c>
      <c r="F101" s="184" t="s">
        <v>435</v>
      </c>
      <c r="G101" s="185" t="s">
        <v>135</v>
      </c>
      <c r="H101" s="186">
        <v>20</v>
      </c>
      <c r="I101" s="187"/>
      <c r="J101" s="188">
        <f t="shared" si="0"/>
        <v>0</v>
      </c>
      <c r="K101" s="184" t="s">
        <v>136</v>
      </c>
      <c r="L101" s="189"/>
      <c r="M101" s="190" t="s">
        <v>20</v>
      </c>
      <c r="N101" s="191" t="s">
        <v>45</v>
      </c>
      <c r="O101" s="56"/>
      <c r="P101" s="179">
        <f t="shared" si="1"/>
        <v>0</v>
      </c>
      <c r="Q101" s="179">
        <v>0</v>
      </c>
      <c r="R101" s="179">
        <f t="shared" si="2"/>
        <v>0</v>
      </c>
      <c r="S101" s="179">
        <v>0</v>
      </c>
      <c r="T101" s="180">
        <f t="shared" si="3"/>
        <v>0</v>
      </c>
      <c r="AR101" s="13" t="s">
        <v>149</v>
      </c>
      <c r="AT101" s="13" t="s">
        <v>138</v>
      </c>
      <c r="AU101" s="13" t="s">
        <v>83</v>
      </c>
      <c r="AY101" s="13" t="s">
        <v>129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13" t="s">
        <v>22</v>
      </c>
      <c r="BK101" s="181">
        <f t="shared" si="9"/>
        <v>0</v>
      </c>
      <c r="BL101" s="13" t="s">
        <v>149</v>
      </c>
      <c r="BM101" s="13" t="s">
        <v>808</v>
      </c>
    </row>
    <row r="102" spans="2:65" s="1" customFormat="1" ht="16.5" customHeight="1">
      <c r="B102" s="30"/>
      <c r="C102" s="170" t="s">
        <v>8</v>
      </c>
      <c r="D102" s="170" t="s">
        <v>132</v>
      </c>
      <c r="E102" s="171" t="s">
        <v>466</v>
      </c>
      <c r="F102" s="172" t="s">
        <v>467</v>
      </c>
      <c r="G102" s="173" t="s">
        <v>144</v>
      </c>
      <c r="H102" s="174">
        <v>50</v>
      </c>
      <c r="I102" s="175"/>
      <c r="J102" s="176">
        <f t="shared" si="0"/>
        <v>0</v>
      </c>
      <c r="K102" s="172" t="s">
        <v>136</v>
      </c>
      <c r="L102" s="34"/>
      <c r="M102" s="177" t="s">
        <v>20</v>
      </c>
      <c r="N102" s="178" t="s">
        <v>45</v>
      </c>
      <c r="O102" s="56"/>
      <c r="P102" s="179">
        <f t="shared" si="1"/>
        <v>0</v>
      </c>
      <c r="Q102" s="179">
        <v>0</v>
      </c>
      <c r="R102" s="179">
        <f t="shared" si="2"/>
        <v>0</v>
      </c>
      <c r="S102" s="179">
        <v>0</v>
      </c>
      <c r="T102" s="180">
        <f t="shared" si="3"/>
        <v>0</v>
      </c>
      <c r="AR102" s="13" t="s">
        <v>22</v>
      </c>
      <c r="AT102" s="13" t="s">
        <v>132</v>
      </c>
      <c r="AU102" s="13" t="s">
        <v>83</v>
      </c>
      <c r="AY102" s="13" t="s">
        <v>129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13" t="s">
        <v>22</v>
      </c>
      <c r="BK102" s="181">
        <f t="shared" si="9"/>
        <v>0</v>
      </c>
      <c r="BL102" s="13" t="s">
        <v>22</v>
      </c>
      <c r="BM102" s="13" t="s">
        <v>810</v>
      </c>
    </row>
    <row r="103" spans="2:65" s="10" customFormat="1" ht="22.9" customHeight="1">
      <c r="B103" s="154"/>
      <c r="C103" s="155"/>
      <c r="D103" s="156" t="s">
        <v>73</v>
      </c>
      <c r="E103" s="168" t="s">
        <v>130</v>
      </c>
      <c r="F103" s="168" t="s">
        <v>437</v>
      </c>
      <c r="G103" s="155"/>
      <c r="H103" s="155"/>
      <c r="I103" s="158"/>
      <c r="J103" s="169">
        <f>BK103</f>
        <v>0</v>
      </c>
      <c r="K103" s="155"/>
      <c r="L103" s="160"/>
      <c r="M103" s="161"/>
      <c r="N103" s="162"/>
      <c r="O103" s="162"/>
      <c r="P103" s="163">
        <f>SUM(P104:P110)</f>
        <v>0</v>
      </c>
      <c r="Q103" s="162"/>
      <c r="R103" s="163">
        <f>SUM(R104:R110)</f>
        <v>0</v>
      </c>
      <c r="S103" s="162"/>
      <c r="T103" s="164">
        <f>SUM(T104:T110)</f>
        <v>0</v>
      </c>
      <c r="AR103" s="165" t="s">
        <v>22</v>
      </c>
      <c r="AT103" s="166" t="s">
        <v>73</v>
      </c>
      <c r="AU103" s="166" t="s">
        <v>22</v>
      </c>
      <c r="AY103" s="165" t="s">
        <v>129</v>
      </c>
      <c r="BK103" s="167">
        <f>SUM(BK104:BK110)</f>
        <v>0</v>
      </c>
    </row>
    <row r="104" spans="2:65" s="1" customFormat="1" ht="16.5" customHeight="1">
      <c r="B104" s="30"/>
      <c r="C104" s="170" t="s">
        <v>193</v>
      </c>
      <c r="D104" s="170" t="s">
        <v>132</v>
      </c>
      <c r="E104" s="171" t="s">
        <v>463</v>
      </c>
      <c r="F104" s="172" t="s">
        <v>464</v>
      </c>
      <c r="G104" s="173" t="s">
        <v>135</v>
      </c>
      <c r="H104" s="174">
        <v>14</v>
      </c>
      <c r="I104" s="175"/>
      <c r="J104" s="176">
        <f t="shared" ref="J104:J110" si="10">ROUND(I104*H104,2)</f>
        <v>0</v>
      </c>
      <c r="K104" s="172" t="s">
        <v>136</v>
      </c>
      <c r="L104" s="34"/>
      <c r="M104" s="177" t="s">
        <v>20</v>
      </c>
      <c r="N104" s="178" t="s">
        <v>45</v>
      </c>
      <c r="O104" s="56"/>
      <c r="P104" s="179">
        <f t="shared" ref="P104:P110" si="11">O104*H104</f>
        <v>0</v>
      </c>
      <c r="Q104" s="179">
        <v>0</v>
      </c>
      <c r="R104" s="179">
        <f t="shared" ref="R104:R110" si="12">Q104*H104</f>
        <v>0</v>
      </c>
      <c r="S104" s="179">
        <v>0</v>
      </c>
      <c r="T104" s="180">
        <f t="shared" ref="T104:T110" si="13">S104*H104</f>
        <v>0</v>
      </c>
      <c r="AR104" s="13" t="s">
        <v>22</v>
      </c>
      <c r="AT104" s="13" t="s">
        <v>132</v>
      </c>
      <c r="AU104" s="13" t="s">
        <v>83</v>
      </c>
      <c r="AY104" s="13" t="s">
        <v>129</v>
      </c>
      <c r="BE104" s="181">
        <f t="shared" ref="BE104:BE110" si="14">IF(N104="základní",J104,0)</f>
        <v>0</v>
      </c>
      <c r="BF104" s="181">
        <f t="shared" ref="BF104:BF110" si="15">IF(N104="snížená",J104,0)</f>
        <v>0</v>
      </c>
      <c r="BG104" s="181">
        <f t="shared" ref="BG104:BG110" si="16">IF(N104="zákl. přenesená",J104,0)</f>
        <v>0</v>
      </c>
      <c r="BH104" s="181">
        <f t="shared" ref="BH104:BH110" si="17">IF(N104="sníž. přenesená",J104,0)</f>
        <v>0</v>
      </c>
      <c r="BI104" s="181">
        <f t="shared" ref="BI104:BI110" si="18">IF(N104="nulová",J104,0)</f>
        <v>0</v>
      </c>
      <c r="BJ104" s="13" t="s">
        <v>22</v>
      </c>
      <c r="BK104" s="181">
        <f t="shared" ref="BK104:BK110" si="19">ROUND(I104*H104,2)</f>
        <v>0</v>
      </c>
      <c r="BL104" s="13" t="s">
        <v>22</v>
      </c>
      <c r="BM104" s="13" t="s">
        <v>859</v>
      </c>
    </row>
    <row r="105" spans="2:65" s="1" customFormat="1" ht="16.5" customHeight="1">
      <c r="B105" s="30"/>
      <c r="C105" s="170" t="s">
        <v>197</v>
      </c>
      <c r="D105" s="170" t="s">
        <v>132</v>
      </c>
      <c r="E105" s="171" t="s">
        <v>391</v>
      </c>
      <c r="F105" s="172" t="s">
        <v>392</v>
      </c>
      <c r="G105" s="173" t="s">
        <v>144</v>
      </c>
      <c r="H105" s="174">
        <v>20</v>
      </c>
      <c r="I105" s="175"/>
      <c r="J105" s="176">
        <f t="shared" si="10"/>
        <v>0</v>
      </c>
      <c r="K105" s="172" t="s">
        <v>136</v>
      </c>
      <c r="L105" s="34"/>
      <c r="M105" s="177" t="s">
        <v>20</v>
      </c>
      <c r="N105" s="178" t="s">
        <v>45</v>
      </c>
      <c r="O105" s="56"/>
      <c r="P105" s="179">
        <f t="shared" si="11"/>
        <v>0</v>
      </c>
      <c r="Q105" s="179">
        <v>0</v>
      </c>
      <c r="R105" s="179">
        <f t="shared" si="12"/>
        <v>0</v>
      </c>
      <c r="S105" s="179">
        <v>0</v>
      </c>
      <c r="T105" s="180">
        <f t="shared" si="13"/>
        <v>0</v>
      </c>
      <c r="AR105" s="13" t="s">
        <v>22</v>
      </c>
      <c r="AT105" s="13" t="s">
        <v>132</v>
      </c>
      <c r="AU105" s="13" t="s">
        <v>83</v>
      </c>
      <c r="AY105" s="13" t="s">
        <v>129</v>
      </c>
      <c r="BE105" s="181">
        <f t="shared" si="14"/>
        <v>0</v>
      </c>
      <c r="BF105" s="181">
        <f t="shared" si="15"/>
        <v>0</v>
      </c>
      <c r="BG105" s="181">
        <f t="shared" si="16"/>
        <v>0</v>
      </c>
      <c r="BH105" s="181">
        <f t="shared" si="17"/>
        <v>0</v>
      </c>
      <c r="BI105" s="181">
        <f t="shared" si="18"/>
        <v>0</v>
      </c>
      <c r="BJ105" s="13" t="s">
        <v>22</v>
      </c>
      <c r="BK105" s="181">
        <f t="shared" si="19"/>
        <v>0</v>
      </c>
      <c r="BL105" s="13" t="s">
        <v>22</v>
      </c>
      <c r="BM105" s="13" t="s">
        <v>860</v>
      </c>
    </row>
    <row r="106" spans="2:65" s="1" customFormat="1" ht="33.75" customHeight="1">
      <c r="B106" s="30"/>
      <c r="C106" s="170" t="s">
        <v>201</v>
      </c>
      <c r="D106" s="170" t="s">
        <v>132</v>
      </c>
      <c r="E106" s="171" t="s">
        <v>469</v>
      </c>
      <c r="F106" s="172" t="s">
        <v>470</v>
      </c>
      <c r="G106" s="173" t="s">
        <v>135</v>
      </c>
      <c r="H106" s="174">
        <v>2</v>
      </c>
      <c r="I106" s="175"/>
      <c r="J106" s="176">
        <f t="shared" si="10"/>
        <v>0</v>
      </c>
      <c r="K106" s="172" t="s">
        <v>136</v>
      </c>
      <c r="L106" s="34"/>
      <c r="M106" s="177" t="s">
        <v>20</v>
      </c>
      <c r="N106" s="178" t="s">
        <v>45</v>
      </c>
      <c r="O106" s="56"/>
      <c r="P106" s="179">
        <f t="shared" si="11"/>
        <v>0</v>
      </c>
      <c r="Q106" s="179">
        <v>0</v>
      </c>
      <c r="R106" s="179">
        <f t="shared" si="12"/>
        <v>0</v>
      </c>
      <c r="S106" s="179">
        <v>0</v>
      </c>
      <c r="T106" s="180">
        <f t="shared" si="13"/>
        <v>0</v>
      </c>
      <c r="AR106" s="13" t="s">
        <v>22</v>
      </c>
      <c r="AT106" s="13" t="s">
        <v>132</v>
      </c>
      <c r="AU106" s="13" t="s">
        <v>83</v>
      </c>
      <c r="AY106" s="13" t="s">
        <v>129</v>
      </c>
      <c r="BE106" s="181">
        <f t="shared" si="14"/>
        <v>0</v>
      </c>
      <c r="BF106" s="181">
        <f t="shared" si="15"/>
        <v>0</v>
      </c>
      <c r="BG106" s="181">
        <f t="shared" si="16"/>
        <v>0</v>
      </c>
      <c r="BH106" s="181">
        <f t="shared" si="17"/>
        <v>0</v>
      </c>
      <c r="BI106" s="181">
        <f t="shared" si="18"/>
        <v>0</v>
      </c>
      <c r="BJ106" s="13" t="s">
        <v>22</v>
      </c>
      <c r="BK106" s="181">
        <f t="shared" si="19"/>
        <v>0</v>
      </c>
      <c r="BL106" s="13" t="s">
        <v>22</v>
      </c>
      <c r="BM106" s="13" t="s">
        <v>861</v>
      </c>
    </row>
    <row r="107" spans="2:65" s="1" customFormat="1" ht="33.75" customHeight="1">
      <c r="B107" s="30"/>
      <c r="C107" s="170" t="s">
        <v>205</v>
      </c>
      <c r="D107" s="170" t="s">
        <v>132</v>
      </c>
      <c r="E107" s="171" t="s">
        <v>473</v>
      </c>
      <c r="F107" s="172" t="s">
        <v>474</v>
      </c>
      <c r="G107" s="173" t="s">
        <v>135</v>
      </c>
      <c r="H107" s="174">
        <v>2</v>
      </c>
      <c r="I107" s="175"/>
      <c r="J107" s="176">
        <f t="shared" si="10"/>
        <v>0</v>
      </c>
      <c r="K107" s="172" t="s">
        <v>136</v>
      </c>
      <c r="L107" s="34"/>
      <c r="M107" s="177" t="s">
        <v>20</v>
      </c>
      <c r="N107" s="178" t="s">
        <v>45</v>
      </c>
      <c r="O107" s="56"/>
      <c r="P107" s="179">
        <f t="shared" si="11"/>
        <v>0</v>
      </c>
      <c r="Q107" s="179">
        <v>0</v>
      </c>
      <c r="R107" s="179">
        <f t="shared" si="12"/>
        <v>0</v>
      </c>
      <c r="S107" s="179">
        <v>0</v>
      </c>
      <c r="T107" s="180">
        <f t="shared" si="13"/>
        <v>0</v>
      </c>
      <c r="AR107" s="13" t="s">
        <v>22</v>
      </c>
      <c r="AT107" s="13" t="s">
        <v>132</v>
      </c>
      <c r="AU107" s="13" t="s">
        <v>83</v>
      </c>
      <c r="AY107" s="13" t="s">
        <v>129</v>
      </c>
      <c r="BE107" s="181">
        <f t="shared" si="14"/>
        <v>0</v>
      </c>
      <c r="BF107" s="181">
        <f t="shared" si="15"/>
        <v>0</v>
      </c>
      <c r="BG107" s="181">
        <f t="shared" si="16"/>
        <v>0</v>
      </c>
      <c r="BH107" s="181">
        <f t="shared" si="17"/>
        <v>0</v>
      </c>
      <c r="BI107" s="181">
        <f t="shared" si="18"/>
        <v>0</v>
      </c>
      <c r="BJ107" s="13" t="s">
        <v>22</v>
      </c>
      <c r="BK107" s="181">
        <f t="shared" si="19"/>
        <v>0</v>
      </c>
      <c r="BL107" s="13" t="s">
        <v>22</v>
      </c>
      <c r="BM107" s="13" t="s">
        <v>862</v>
      </c>
    </row>
    <row r="108" spans="2:65" s="1" customFormat="1" ht="33.75" customHeight="1">
      <c r="B108" s="30"/>
      <c r="C108" s="170" t="s">
        <v>209</v>
      </c>
      <c r="D108" s="170" t="s">
        <v>132</v>
      </c>
      <c r="E108" s="171" t="s">
        <v>477</v>
      </c>
      <c r="F108" s="172" t="s">
        <v>478</v>
      </c>
      <c r="G108" s="173" t="s">
        <v>135</v>
      </c>
      <c r="H108" s="174">
        <v>12</v>
      </c>
      <c r="I108" s="175"/>
      <c r="J108" s="176">
        <f t="shared" si="10"/>
        <v>0</v>
      </c>
      <c r="K108" s="172" t="s">
        <v>136</v>
      </c>
      <c r="L108" s="34"/>
      <c r="M108" s="177" t="s">
        <v>20</v>
      </c>
      <c r="N108" s="178" t="s">
        <v>45</v>
      </c>
      <c r="O108" s="56"/>
      <c r="P108" s="179">
        <f t="shared" si="11"/>
        <v>0</v>
      </c>
      <c r="Q108" s="179">
        <v>0</v>
      </c>
      <c r="R108" s="179">
        <f t="shared" si="12"/>
        <v>0</v>
      </c>
      <c r="S108" s="179">
        <v>0</v>
      </c>
      <c r="T108" s="180">
        <f t="shared" si="13"/>
        <v>0</v>
      </c>
      <c r="AR108" s="13" t="s">
        <v>22</v>
      </c>
      <c r="AT108" s="13" t="s">
        <v>132</v>
      </c>
      <c r="AU108" s="13" t="s">
        <v>83</v>
      </c>
      <c r="AY108" s="13" t="s">
        <v>129</v>
      </c>
      <c r="BE108" s="181">
        <f t="shared" si="14"/>
        <v>0</v>
      </c>
      <c r="BF108" s="181">
        <f t="shared" si="15"/>
        <v>0</v>
      </c>
      <c r="BG108" s="181">
        <f t="shared" si="16"/>
        <v>0</v>
      </c>
      <c r="BH108" s="181">
        <f t="shared" si="17"/>
        <v>0</v>
      </c>
      <c r="BI108" s="181">
        <f t="shared" si="18"/>
        <v>0</v>
      </c>
      <c r="BJ108" s="13" t="s">
        <v>22</v>
      </c>
      <c r="BK108" s="181">
        <f t="shared" si="19"/>
        <v>0</v>
      </c>
      <c r="BL108" s="13" t="s">
        <v>22</v>
      </c>
      <c r="BM108" s="13" t="s">
        <v>863</v>
      </c>
    </row>
    <row r="109" spans="2:65" s="1" customFormat="1" ht="33.75" customHeight="1">
      <c r="B109" s="30"/>
      <c r="C109" s="170" t="s">
        <v>7</v>
      </c>
      <c r="D109" s="170" t="s">
        <v>132</v>
      </c>
      <c r="E109" s="171" t="s">
        <v>481</v>
      </c>
      <c r="F109" s="172" t="s">
        <v>482</v>
      </c>
      <c r="G109" s="173" t="s">
        <v>135</v>
      </c>
      <c r="H109" s="174">
        <v>2</v>
      </c>
      <c r="I109" s="175"/>
      <c r="J109" s="176">
        <f t="shared" si="10"/>
        <v>0</v>
      </c>
      <c r="K109" s="172" t="s">
        <v>136</v>
      </c>
      <c r="L109" s="34"/>
      <c r="M109" s="177" t="s">
        <v>20</v>
      </c>
      <c r="N109" s="178" t="s">
        <v>45</v>
      </c>
      <c r="O109" s="56"/>
      <c r="P109" s="179">
        <f t="shared" si="11"/>
        <v>0</v>
      </c>
      <c r="Q109" s="179">
        <v>0</v>
      </c>
      <c r="R109" s="179">
        <f t="shared" si="12"/>
        <v>0</v>
      </c>
      <c r="S109" s="179">
        <v>0</v>
      </c>
      <c r="T109" s="180">
        <f t="shared" si="13"/>
        <v>0</v>
      </c>
      <c r="AR109" s="13" t="s">
        <v>22</v>
      </c>
      <c r="AT109" s="13" t="s">
        <v>132</v>
      </c>
      <c r="AU109" s="13" t="s">
        <v>83</v>
      </c>
      <c r="AY109" s="13" t="s">
        <v>129</v>
      </c>
      <c r="BE109" s="181">
        <f t="shared" si="14"/>
        <v>0</v>
      </c>
      <c r="BF109" s="181">
        <f t="shared" si="15"/>
        <v>0</v>
      </c>
      <c r="BG109" s="181">
        <f t="shared" si="16"/>
        <v>0</v>
      </c>
      <c r="BH109" s="181">
        <f t="shared" si="17"/>
        <v>0</v>
      </c>
      <c r="BI109" s="181">
        <f t="shared" si="18"/>
        <v>0</v>
      </c>
      <c r="BJ109" s="13" t="s">
        <v>22</v>
      </c>
      <c r="BK109" s="181">
        <f t="shared" si="19"/>
        <v>0</v>
      </c>
      <c r="BL109" s="13" t="s">
        <v>22</v>
      </c>
      <c r="BM109" s="13" t="s">
        <v>864</v>
      </c>
    </row>
    <row r="110" spans="2:65" s="1" customFormat="1" ht="33.75" customHeight="1">
      <c r="B110" s="30"/>
      <c r="C110" s="170" t="s">
        <v>216</v>
      </c>
      <c r="D110" s="170" t="s">
        <v>132</v>
      </c>
      <c r="E110" s="171" t="s">
        <v>485</v>
      </c>
      <c r="F110" s="172" t="s">
        <v>486</v>
      </c>
      <c r="G110" s="173" t="s">
        <v>135</v>
      </c>
      <c r="H110" s="174">
        <v>2</v>
      </c>
      <c r="I110" s="175"/>
      <c r="J110" s="176">
        <f t="shared" si="10"/>
        <v>0</v>
      </c>
      <c r="K110" s="172" t="s">
        <v>136</v>
      </c>
      <c r="L110" s="34"/>
      <c r="M110" s="177" t="s">
        <v>20</v>
      </c>
      <c r="N110" s="178" t="s">
        <v>45</v>
      </c>
      <c r="O110" s="56"/>
      <c r="P110" s="179">
        <f t="shared" si="11"/>
        <v>0</v>
      </c>
      <c r="Q110" s="179">
        <v>0</v>
      </c>
      <c r="R110" s="179">
        <f t="shared" si="12"/>
        <v>0</v>
      </c>
      <c r="S110" s="179">
        <v>0</v>
      </c>
      <c r="T110" s="180">
        <f t="shared" si="13"/>
        <v>0</v>
      </c>
      <c r="AR110" s="13" t="s">
        <v>22</v>
      </c>
      <c r="AT110" s="13" t="s">
        <v>132</v>
      </c>
      <c r="AU110" s="13" t="s">
        <v>83</v>
      </c>
      <c r="AY110" s="13" t="s">
        <v>129</v>
      </c>
      <c r="BE110" s="181">
        <f t="shared" si="14"/>
        <v>0</v>
      </c>
      <c r="BF110" s="181">
        <f t="shared" si="15"/>
        <v>0</v>
      </c>
      <c r="BG110" s="181">
        <f t="shared" si="16"/>
        <v>0</v>
      </c>
      <c r="BH110" s="181">
        <f t="shared" si="17"/>
        <v>0</v>
      </c>
      <c r="BI110" s="181">
        <f t="shared" si="18"/>
        <v>0</v>
      </c>
      <c r="BJ110" s="13" t="s">
        <v>22</v>
      </c>
      <c r="BK110" s="181">
        <f t="shared" si="19"/>
        <v>0</v>
      </c>
      <c r="BL110" s="13" t="s">
        <v>22</v>
      </c>
      <c r="BM110" s="13" t="s">
        <v>865</v>
      </c>
    </row>
    <row r="111" spans="2:65" s="10" customFormat="1" ht="22.9" customHeight="1">
      <c r="B111" s="154"/>
      <c r="C111" s="155"/>
      <c r="D111" s="156" t="s">
        <v>73</v>
      </c>
      <c r="E111" s="168" t="s">
        <v>146</v>
      </c>
      <c r="F111" s="168" t="s">
        <v>632</v>
      </c>
      <c r="G111" s="155"/>
      <c r="H111" s="155"/>
      <c r="I111" s="158"/>
      <c r="J111" s="169">
        <f>BK111</f>
        <v>0</v>
      </c>
      <c r="K111" s="155"/>
      <c r="L111" s="160"/>
      <c r="M111" s="161"/>
      <c r="N111" s="162"/>
      <c r="O111" s="162"/>
      <c r="P111" s="163">
        <f>SUM(P112:P119)</f>
        <v>0</v>
      </c>
      <c r="Q111" s="162"/>
      <c r="R111" s="163">
        <f>SUM(R112:R119)</f>
        <v>0</v>
      </c>
      <c r="S111" s="162"/>
      <c r="T111" s="164">
        <f>SUM(T112:T119)</f>
        <v>0</v>
      </c>
      <c r="AR111" s="165" t="s">
        <v>22</v>
      </c>
      <c r="AT111" s="166" t="s">
        <v>73</v>
      </c>
      <c r="AU111" s="166" t="s">
        <v>22</v>
      </c>
      <c r="AY111" s="165" t="s">
        <v>129</v>
      </c>
      <c r="BK111" s="167">
        <f>SUM(BK112:BK119)</f>
        <v>0</v>
      </c>
    </row>
    <row r="112" spans="2:65" s="1" customFormat="1" ht="22.5" customHeight="1">
      <c r="B112" s="30"/>
      <c r="C112" s="170" t="s">
        <v>220</v>
      </c>
      <c r="D112" s="170" t="s">
        <v>132</v>
      </c>
      <c r="E112" s="171" t="s">
        <v>634</v>
      </c>
      <c r="F112" s="172" t="s">
        <v>635</v>
      </c>
      <c r="G112" s="173" t="s">
        <v>135</v>
      </c>
      <c r="H112" s="174">
        <v>1</v>
      </c>
      <c r="I112" s="175"/>
      <c r="J112" s="176">
        <f t="shared" ref="J112:J119" si="20">ROUND(I112*H112,2)</f>
        <v>0</v>
      </c>
      <c r="K112" s="172" t="s">
        <v>136</v>
      </c>
      <c r="L112" s="34"/>
      <c r="M112" s="177" t="s">
        <v>20</v>
      </c>
      <c r="N112" s="178" t="s">
        <v>45</v>
      </c>
      <c r="O112" s="56"/>
      <c r="P112" s="179">
        <f t="shared" ref="P112:P119" si="21">O112*H112</f>
        <v>0</v>
      </c>
      <c r="Q112" s="179">
        <v>0</v>
      </c>
      <c r="R112" s="179">
        <f t="shared" ref="R112:R119" si="22">Q112*H112</f>
        <v>0</v>
      </c>
      <c r="S112" s="179">
        <v>0</v>
      </c>
      <c r="T112" s="180">
        <f t="shared" ref="T112:T119" si="23">S112*H112</f>
        <v>0</v>
      </c>
      <c r="AR112" s="13" t="s">
        <v>22</v>
      </c>
      <c r="AT112" s="13" t="s">
        <v>132</v>
      </c>
      <c r="AU112" s="13" t="s">
        <v>83</v>
      </c>
      <c r="AY112" s="13" t="s">
        <v>129</v>
      </c>
      <c r="BE112" s="181">
        <f t="shared" ref="BE112:BE119" si="24">IF(N112="základní",J112,0)</f>
        <v>0</v>
      </c>
      <c r="BF112" s="181">
        <f t="shared" ref="BF112:BF119" si="25">IF(N112="snížená",J112,0)</f>
        <v>0</v>
      </c>
      <c r="BG112" s="181">
        <f t="shared" ref="BG112:BG119" si="26">IF(N112="zákl. přenesená",J112,0)</f>
        <v>0</v>
      </c>
      <c r="BH112" s="181">
        <f t="shared" ref="BH112:BH119" si="27">IF(N112="sníž. přenesená",J112,0)</f>
        <v>0</v>
      </c>
      <c r="BI112" s="181">
        <f t="shared" ref="BI112:BI119" si="28">IF(N112="nulová",J112,0)</f>
        <v>0</v>
      </c>
      <c r="BJ112" s="13" t="s">
        <v>22</v>
      </c>
      <c r="BK112" s="181">
        <f t="shared" ref="BK112:BK119" si="29">ROUND(I112*H112,2)</f>
        <v>0</v>
      </c>
      <c r="BL112" s="13" t="s">
        <v>22</v>
      </c>
      <c r="BM112" s="13" t="s">
        <v>829</v>
      </c>
    </row>
    <row r="113" spans="2:65" s="1" customFormat="1" ht="16.5" customHeight="1">
      <c r="B113" s="30"/>
      <c r="C113" s="170" t="s">
        <v>224</v>
      </c>
      <c r="D113" s="170" t="s">
        <v>132</v>
      </c>
      <c r="E113" s="171" t="s">
        <v>642</v>
      </c>
      <c r="F113" s="172" t="s">
        <v>643</v>
      </c>
      <c r="G113" s="173" t="s">
        <v>135</v>
      </c>
      <c r="H113" s="174">
        <v>1</v>
      </c>
      <c r="I113" s="175"/>
      <c r="J113" s="176">
        <f t="shared" si="20"/>
        <v>0</v>
      </c>
      <c r="K113" s="172" t="s">
        <v>136</v>
      </c>
      <c r="L113" s="34"/>
      <c r="M113" s="177" t="s">
        <v>20</v>
      </c>
      <c r="N113" s="178" t="s">
        <v>45</v>
      </c>
      <c r="O113" s="56"/>
      <c r="P113" s="179">
        <f t="shared" si="21"/>
        <v>0</v>
      </c>
      <c r="Q113" s="179">
        <v>0</v>
      </c>
      <c r="R113" s="179">
        <f t="shared" si="22"/>
        <v>0</v>
      </c>
      <c r="S113" s="179">
        <v>0</v>
      </c>
      <c r="T113" s="180">
        <f t="shared" si="23"/>
        <v>0</v>
      </c>
      <c r="AR113" s="13" t="s">
        <v>22</v>
      </c>
      <c r="AT113" s="13" t="s">
        <v>132</v>
      </c>
      <c r="AU113" s="13" t="s">
        <v>83</v>
      </c>
      <c r="AY113" s="13" t="s">
        <v>129</v>
      </c>
      <c r="BE113" s="181">
        <f t="shared" si="24"/>
        <v>0</v>
      </c>
      <c r="BF113" s="181">
        <f t="shared" si="25"/>
        <v>0</v>
      </c>
      <c r="BG113" s="181">
        <f t="shared" si="26"/>
        <v>0</v>
      </c>
      <c r="BH113" s="181">
        <f t="shared" si="27"/>
        <v>0</v>
      </c>
      <c r="BI113" s="181">
        <f t="shared" si="28"/>
        <v>0</v>
      </c>
      <c r="BJ113" s="13" t="s">
        <v>22</v>
      </c>
      <c r="BK113" s="181">
        <f t="shared" si="29"/>
        <v>0</v>
      </c>
      <c r="BL113" s="13" t="s">
        <v>22</v>
      </c>
      <c r="BM113" s="13" t="s">
        <v>831</v>
      </c>
    </row>
    <row r="114" spans="2:65" s="1" customFormat="1" ht="16.5" customHeight="1">
      <c r="B114" s="30"/>
      <c r="C114" s="170" t="s">
        <v>228</v>
      </c>
      <c r="D114" s="170" t="s">
        <v>132</v>
      </c>
      <c r="E114" s="171" t="s">
        <v>714</v>
      </c>
      <c r="F114" s="172" t="s">
        <v>715</v>
      </c>
      <c r="G114" s="173" t="s">
        <v>135</v>
      </c>
      <c r="H114" s="174">
        <v>1</v>
      </c>
      <c r="I114" s="175"/>
      <c r="J114" s="176">
        <f t="shared" si="20"/>
        <v>0</v>
      </c>
      <c r="K114" s="172" t="s">
        <v>136</v>
      </c>
      <c r="L114" s="34"/>
      <c r="M114" s="177" t="s">
        <v>20</v>
      </c>
      <c r="N114" s="178" t="s">
        <v>45</v>
      </c>
      <c r="O114" s="56"/>
      <c r="P114" s="179">
        <f t="shared" si="21"/>
        <v>0</v>
      </c>
      <c r="Q114" s="179">
        <v>0</v>
      </c>
      <c r="R114" s="179">
        <f t="shared" si="22"/>
        <v>0</v>
      </c>
      <c r="S114" s="179">
        <v>0</v>
      </c>
      <c r="T114" s="180">
        <f t="shared" si="23"/>
        <v>0</v>
      </c>
      <c r="AR114" s="13" t="s">
        <v>22</v>
      </c>
      <c r="AT114" s="13" t="s">
        <v>132</v>
      </c>
      <c r="AU114" s="13" t="s">
        <v>83</v>
      </c>
      <c r="AY114" s="13" t="s">
        <v>129</v>
      </c>
      <c r="BE114" s="181">
        <f t="shared" si="24"/>
        <v>0</v>
      </c>
      <c r="BF114" s="181">
        <f t="shared" si="25"/>
        <v>0</v>
      </c>
      <c r="BG114" s="181">
        <f t="shared" si="26"/>
        <v>0</v>
      </c>
      <c r="BH114" s="181">
        <f t="shared" si="27"/>
        <v>0</v>
      </c>
      <c r="BI114" s="181">
        <f t="shared" si="28"/>
        <v>0</v>
      </c>
      <c r="BJ114" s="13" t="s">
        <v>22</v>
      </c>
      <c r="BK114" s="181">
        <f t="shared" si="29"/>
        <v>0</v>
      </c>
      <c r="BL114" s="13" t="s">
        <v>22</v>
      </c>
      <c r="BM114" s="13" t="s">
        <v>833</v>
      </c>
    </row>
    <row r="115" spans="2:65" s="1" customFormat="1" ht="22.5" customHeight="1">
      <c r="B115" s="30"/>
      <c r="C115" s="170" t="s">
        <v>234</v>
      </c>
      <c r="D115" s="170" t="s">
        <v>132</v>
      </c>
      <c r="E115" s="171" t="s">
        <v>695</v>
      </c>
      <c r="F115" s="172" t="s">
        <v>696</v>
      </c>
      <c r="G115" s="173" t="s">
        <v>135</v>
      </c>
      <c r="H115" s="174">
        <v>1</v>
      </c>
      <c r="I115" s="175"/>
      <c r="J115" s="176">
        <f t="shared" si="20"/>
        <v>0</v>
      </c>
      <c r="K115" s="172" t="s">
        <v>136</v>
      </c>
      <c r="L115" s="34"/>
      <c r="M115" s="177" t="s">
        <v>20</v>
      </c>
      <c r="N115" s="178" t="s">
        <v>45</v>
      </c>
      <c r="O115" s="56"/>
      <c r="P115" s="179">
        <f t="shared" si="21"/>
        <v>0</v>
      </c>
      <c r="Q115" s="179">
        <v>0</v>
      </c>
      <c r="R115" s="179">
        <f t="shared" si="22"/>
        <v>0</v>
      </c>
      <c r="S115" s="179">
        <v>0</v>
      </c>
      <c r="T115" s="180">
        <f t="shared" si="23"/>
        <v>0</v>
      </c>
      <c r="AR115" s="13" t="s">
        <v>22</v>
      </c>
      <c r="AT115" s="13" t="s">
        <v>132</v>
      </c>
      <c r="AU115" s="13" t="s">
        <v>83</v>
      </c>
      <c r="AY115" s="13" t="s">
        <v>129</v>
      </c>
      <c r="BE115" s="181">
        <f t="shared" si="24"/>
        <v>0</v>
      </c>
      <c r="BF115" s="181">
        <f t="shared" si="25"/>
        <v>0</v>
      </c>
      <c r="BG115" s="181">
        <f t="shared" si="26"/>
        <v>0</v>
      </c>
      <c r="BH115" s="181">
        <f t="shared" si="27"/>
        <v>0</v>
      </c>
      <c r="BI115" s="181">
        <f t="shared" si="28"/>
        <v>0</v>
      </c>
      <c r="BJ115" s="13" t="s">
        <v>22</v>
      </c>
      <c r="BK115" s="181">
        <f t="shared" si="29"/>
        <v>0</v>
      </c>
      <c r="BL115" s="13" t="s">
        <v>22</v>
      </c>
      <c r="BM115" s="13" t="s">
        <v>834</v>
      </c>
    </row>
    <row r="116" spans="2:65" s="1" customFormat="1" ht="16.5" customHeight="1">
      <c r="B116" s="30"/>
      <c r="C116" s="170" t="s">
        <v>239</v>
      </c>
      <c r="D116" s="170" t="s">
        <v>132</v>
      </c>
      <c r="E116" s="171" t="s">
        <v>710</v>
      </c>
      <c r="F116" s="172" t="s">
        <v>711</v>
      </c>
      <c r="G116" s="173" t="s">
        <v>135</v>
      </c>
      <c r="H116" s="174">
        <v>1</v>
      </c>
      <c r="I116" s="175"/>
      <c r="J116" s="176">
        <f t="shared" si="20"/>
        <v>0</v>
      </c>
      <c r="K116" s="172" t="s">
        <v>136</v>
      </c>
      <c r="L116" s="34"/>
      <c r="M116" s="177" t="s">
        <v>20</v>
      </c>
      <c r="N116" s="178" t="s">
        <v>45</v>
      </c>
      <c r="O116" s="56"/>
      <c r="P116" s="179">
        <f t="shared" si="21"/>
        <v>0</v>
      </c>
      <c r="Q116" s="179">
        <v>0</v>
      </c>
      <c r="R116" s="179">
        <f t="shared" si="22"/>
        <v>0</v>
      </c>
      <c r="S116" s="179">
        <v>0</v>
      </c>
      <c r="T116" s="180">
        <f t="shared" si="23"/>
        <v>0</v>
      </c>
      <c r="AR116" s="13" t="s">
        <v>22</v>
      </c>
      <c r="AT116" s="13" t="s">
        <v>132</v>
      </c>
      <c r="AU116" s="13" t="s">
        <v>83</v>
      </c>
      <c r="AY116" s="13" t="s">
        <v>129</v>
      </c>
      <c r="BE116" s="181">
        <f t="shared" si="24"/>
        <v>0</v>
      </c>
      <c r="BF116" s="181">
        <f t="shared" si="25"/>
        <v>0</v>
      </c>
      <c r="BG116" s="181">
        <f t="shared" si="26"/>
        <v>0</v>
      </c>
      <c r="BH116" s="181">
        <f t="shared" si="27"/>
        <v>0</v>
      </c>
      <c r="BI116" s="181">
        <f t="shared" si="28"/>
        <v>0</v>
      </c>
      <c r="BJ116" s="13" t="s">
        <v>22</v>
      </c>
      <c r="BK116" s="181">
        <f t="shared" si="29"/>
        <v>0</v>
      </c>
      <c r="BL116" s="13" t="s">
        <v>22</v>
      </c>
      <c r="BM116" s="13" t="s">
        <v>835</v>
      </c>
    </row>
    <row r="117" spans="2:65" s="1" customFormat="1" ht="33.75" customHeight="1">
      <c r="B117" s="30"/>
      <c r="C117" s="170" t="s">
        <v>243</v>
      </c>
      <c r="D117" s="170" t="s">
        <v>132</v>
      </c>
      <c r="E117" s="171" t="s">
        <v>699</v>
      </c>
      <c r="F117" s="172" t="s">
        <v>700</v>
      </c>
      <c r="G117" s="173" t="s">
        <v>135</v>
      </c>
      <c r="H117" s="174">
        <v>1</v>
      </c>
      <c r="I117" s="175"/>
      <c r="J117" s="176">
        <f t="shared" si="20"/>
        <v>0</v>
      </c>
      <c r="K117" s="172" t="s">
        <v>136</v>
      </c>
      <c r="L117" s="34"/>
      <c r="M117" s="177" t="s">
        <v>20</v>
      </c>
      <c r="N117" s="178" t="s">
        <v>45</v>
      </c>
      <c r="O117" s="56"/>
      <c r="P117" s="179">
        <f t="shared" si="21"/>
        <v>0</v>
      </c>
      <c r="Q117" s="179">
        <v>0</v>
      </c>
      <c r="R117" s="179">
        <f t="shared" si="22"/>
        <v>0</v>
      </c>
      <c r="S117" s="179">
        <v>0</v>
      </c>
      <c r="T117" s="180">
        <f t="shared" si="23"/>
        <v>0</v>
      </c>
      <c r="AR117" s="13" t="s">
        <v>22</v>
      </c>
      <c r="AT117" s="13" t="s">
        <v>132</v>
      </c>
      <c r="AU117" s="13" t="s">
        <v>83</v>
      </c>
      <c r="AY117" s="13" t="s">
        <v>129</v>
      </c>
      <c r="BE117" s="181">
        <f t="shared" si="24"/>
        <v>0</v>
      </c>
      <c r="BF117" s="181">
        <f t="shared" si="25"/>
        <v>0</v>
      </c>
      <c r="BG117" s="181">
        <f t="shared" si="26"/>
        <v>0</v>
      </c>
      <c r="BH117" s="181">
        <f t="shared" si="27"/>
        <v>0</v>
      </c>
      <c r="BI117" s="181">
        <f t="shared" si="28"/>
        <v>0</v>
      </c>
      <c r="BJ117" s="13" t="s">
        <v>22</v>
      </c>
      <c r="BK117" s="181">
        <f t="shared" si="29"/>
        <v>0</v>
      </c>
      <c r="BL117" s="13" t="s">
        <v>22</v>
      </c>
      <c r="BM117" s="13" t="s">
        <v>836</v>
      </c>
    </row>
    <row r="118" spans="2:65" s="1" customFormat="1" ht="16.5" customHeight="1">
      <c r="B118" s="30"/>
      <c r="C118" s="182" t="s">
        <v>247</v>
      </c>
      <c r="D118" s="182" t="s">
        <v>138</v>
      </c>
      <c r="E118" s="183" t="s">
        <v>703</v>
      </c>
      <c r="F118" s="184" t="s">
        <v>704</v>
      </c>
      <c r="G118" s="185" t="s">
        <v>135</v>
      </c>
      <c r="H118" s="186">
        <v>1</v>
      </c>
      <c r="I118" s="187"/>
      <c r="J118" s="188">
        <f t="shared" si="20"/>
        <v>0</v>
      </c>
      <c r="K118" s="184" t="s">
        <v>136</v>
      </c>
      <c r="L118" s="189"/>
      <c r="M118" s="190" t="s">
        <v>20</v>
      </c>
      <c r="N118" s="191" t="s">
        <v>45</v>
      </c>
      <c r="O118" s="56"/>
      <c r="P118" s="179">
        <f t="shared" si="21"/>
        <v>0</v>
      </c>
      <c r="Q118" s="179">
        <v>0</v>
      </c>
      <c r="R118" s="179">
        <f t="shared" si="22"/>
        <v>0</v>
      </c>
      <c r="S118" s="179">
        <v>0</v>
      </c>
      <c r="T118" s="180">
        <f t="shared" si="23"/>
        <v>0</v>
      </c>
      <c r="AR118" s="13" t="s">
        <v>149</v>
      </c>
      <c r="AT118" s="13" t="s">
        <v>138</v>
      </c>
      <c r="AU118" s="13" t="s">
        <v>83</v>
      </c>
      <c r="AY118" s="13" t="s">
        <v>129</v>
      </c>
      <c r="BE118" s="181">
        <f t="shared" si="24"/>
        <v>0</v>
      </c>
      <c r="BF118" s="181">
        <f t="shared" si="25"/>
        <v>0</v>
      </c>
      <c r="BG118" s="181">
        <f t="shared" si="26"/>
        <v>0</v>
      </c>
      <c r="BH118" s="181">
        <f t="shared" si="27"/>
        <v>0</v>
      </c>
      <c r="BI118" s="181">
        <f t="shared" si="28"/>
        <v>0</v>
      </c>
      <c r="BJ118" s="13" t="s">
        <v>22</v>
      </c>
      <c r="BK118" s="181">
        <f t="shared" si="29"/>
        <v>0</v>
      </c>
      <c r="BL118" s="13" t="s">
        <v>149</v>
      </c>
      <c r="BM118" s="13" t="s">
        <v>837</v>
      </c>
    </row>
    <row r="119" spans="2:65" s="1" customFormat="1" ht="16.5" customHeight="1">
      <c r="B119" s="30"/>
      <c r="C119" s="170" t="s">
        <v>355</v>
      </c>
      <c r="D119" s="170" t="s">
        <v>132</v>
      </c>
      <c r="E119" s="171" t="s">
        <v>707</v>
      </c>
      <c r="F119" s="172" t="s">
        <v>708</v>
      </c>
      <c r="G119" s="173" t="s">
        <v>135</v>
      </c>
      <c r="H119" s="174">
        <v>1</v>
      </c>
      <c r="I119" s="175"/>
      <c r="J119" s="176">
        <f t="shared" si="20"/>
        <v>0</v>
      </c>
      <c r="K119" s="172" t="s">
        <v>136</v>
      </c>
      <c r="L119" s="34"/>
      <c r="M119" s="177" t="s">
        <v>20</v>
      </c>
      <c r="N119" s="178" t="s">
        <v>45</v>
      </c>
      <c r="O119" s="56"/>
      <c r="P119" s="179">
        <f t="shared" si="21"/>
        <v>0</v>
      </c>
      <c r="Q119" s="179">
        <v>0</v>
      </c>
      <c r="R119" s="179">
        <f t="shared" si="22"/>
        <v>0</v>
      </c>
      <c r="S119" s="179">
        <v>0</v>
      </c>
      <c r="T119" s="180">
        <f t="shared" si="23"/>
        <v>0</v>
      </c>
      <c r="AR119" s="13" t="s">
        <v>22</v>
      </c>
      <c r="AT119" s="13" t="s">
        <v>132</v>
      </c>
      <c r="AU119" s="13" t="s">
        <v>83</v>
      </c>
      <c r="AY119" s="13" t="s">
        <v>129</v>
      </c>
      <c r="BE119" s="181">
        <f t="shared" si="24"/>
        <v>0</v>
      </c>
      <c r="BF119" s="181">
        <f t="shared" si="25"/>
        <v>0</v>
      </c>
      <c r="BG119" s="181">
        <f t="shared" si="26"/>
        <v>0</v>
      </c>
      <c r="BH119" s="181">
        <f t="shared" si="27"/>
        <v>0</v>
      </c>
      <c r="BI119" s="181">
        <f t="shared" si="28"/>
        <v>0</v>
      </c>
      <c r="BJ119" s="13" t="s">
        <v>22</v>
      </c>
      <c r="BK119" s="181">
        <f t="shared" si="29"/>
        <v>0</v>
      </c>
      <c r="BL119" s="13" t="s">
        <v>22</v>
      </c>
      <c r="BM119" s="13" t="s">
        <v>838</v>
      </c>
    </row>
    <row r="120" spans="2:65" s="10" customFormat="1" ht="22.9" customHeight="1">
      <c r="B120" s="154"/>
      <c r="C120" s="155"/>
      <c r="D120" s="156" t="s">
        <v>73</v>
      </c>
      <c r="E120" s="168" t="s">
        <v>151</v>
      </c>
      <c r="F120" s="168" t="s">
        <v>131</v>
      </c>
      <c r="G120" s="155"/>
      <c r="H120" s="155"/>
      <c r="I120" s="158"/>
      <c r="J120" s="169">
        <f>BK120</f>
        <v>0</v>
      </c>
      <c r="K120" s="155"/>
      <c r="L120" s="160"/>
      <c r="M120" s="161"/>
      <c r="N120" s="162"/>
      <c r="O120" s="162"/>
      <c r="P120" s="163">
        <f>SUM(P121:P148)</f>
        <v>0</v>
      </c>
      <c r="Q120" s="162"/>
      <c r="R120" s="163">
        <f>SUM(R121:R148)</f>
        <v>0</v>
      </c>
      <c r="S120" s="162"/>
      <c r="T120" s="164">
        <f>SUM(T121:T148)</f>
        <v>0</v>
      </c>
      <c r="AR120" s="165" t="s">
        <v>22</v>
      </c>
      <c r="AT120" s="166" t="s">
        <v>73</v>
      </c>
      <c r="AU120" s="166" t="s">
        <v>22</v>
      </c>
      <c r="AY120" s="165" t="s">
        <v>129</v>
      </c>
      <c r="BK120" s="167">
        <f>SUM(BK121:BK148)</f>
        <v>0</v>
      </c>
    </row>
    <row r="121" spans="2:65" s="1" customFormat="1" ht="22.5" customHeight="1">
      <c r="B121" s="30"/>
      <c r="C121" s="170" t="s">
        <v>260</v>
      </c>
      <c r="D121" s="170" t="s">
        <v>132</v>
      </c>
      <c r="E121" s="171" t="s">
        <v>495</v>
      </c>
      <c r="F121" s="172" t="s">
        <v>496</v>
      </c>
      <c r="G121" s="173" t="s">
        <v>135</v>
      </c>
      <c r="H121" s="174">
        <v>20</v>
      </c>
      <c r="I121" s="175"/>
      <c r="J121" s="176">
        <f t="shared" ref="J121:J148" si="30">ROUND(I121*H121,2)</f>
        <v>0</v>
      </c>
      <c r="K121" s="172" t="s">
        <v>136</v>
      </c>
      <c r="L121" s="34"/>
      <c r="M121" s="177" t="s">
        <v>20</v>
      </c>
      <c r="N121" s="178" t="s">
        <v>45</v>
      </c>
      <c r="O121" s="56"/>
      <c r="P121" s="179">
        <f t="shared" ref="P121:P148" si="31">O121*H121</f>
        <v>0</v>
      </c>
      <c r="Q121" s="179">
        <v>0</v>
      </c>
      <c r="R121" s="179">
        <f t="shared" ref="R121:R148" si="32">Q121*H121</f>
        <v>0</v>
      </c>
      <c r="S121" s="179">
        <v>0</v>
      </c>
      <c r="T121" s="180">
        <f t="shared" ref="T121:T148" si="33">S121*H121</f>
        <v>0</v>
      </c>
      <c r="AR121" s="13" t="s">
        <v>22</v>
      </c>
      <c r="AT121" s="13" t="s">
        <v>132</v>
      </c>
      <c r="AU121" s="13" t="s">
        <v>83</v>
      </c>
      <c r="AY121" s="13" t="s">
        <v>129</v>
      </c>
      <c r="BE121" s="181">
        <f t="shared" ref="BE121:BE148" si="34">IF(N121="základní",J121,0)</f>
        <v>0</v>
      </c>
      <c r="BF121" s="181">
        <f t="shared" ref="BF121:BF148" si="35">IF(N121="snížená",J121,0)</f>
        <v>0</v>
      </c>
      <c r="BG121" s="181">
        <f t="shared" ref="BG121:BG148" si="36">IF(N121="zákl. přenesená",J121,0)</f>
        <v>0</v>
      </c>
      <c r="BH121" s="181">
        <f t="shared" ref="BH121:BH148" si="37">IF(N121="sníž. přenesená",J121,0)</f>
        <v>0</v>
      </c>
      <c r="BI121" s="181">
        <f t="shared" ref="BI121:BI148" si="38">IF(N121="nulová",J121,0)</f>
        <v>0</v>
      </c>
      <c r="BJ121" s="13" t="s">
        <v>22</v>
      </c>
      <c r="BK121" s="181">
        <f t="shared" ref="BK121:BK148" si="39">ROUND(I121*H121,2)</f>
        <v>0</v>
      </c>
      <c r="BL121" s="13" t="s">
        <v>22</v>
      </c>
      <c r="BM121" s="13" t="s">
        <v>497</v>
      </c>
    </row>
    <row r="122" spans="2:65" s="1" customFormat="1" ht="22.5" customHeight="1">
      <c r="B122" s="30"/>
      <c r="C122" s="182" t="s">
        <v>251</v>
      </c>
      <c r="D122" s="182" t="s">
        <v>138</v>
      </c>
      <c r="E122" s="183" t="s">
        <v>501</v>
      </c>
      <c r="F122" s="184" t="s">
        <v>502</v>
      </c>
      <c r="G122" s="185" t="s">
        <v>135</v>
      </c>
      <c r="H122" s="186">
        <v>20</v>
      </c>
      <c r="I122" s="187"/>
      <c r="J122" s="188">
        <f t="shared" si="30"/>
        <v>0</v>
      </c>
      <c r="K122" s="184" t="s">
        <v>136</v>
      </c>
      <c r="L122" s="189"/>
      <c r="M122" s="190" t="s">
        <v>20</v>
      </c>
      <c r="N122" s="191" t="s">
        <v>45</v>
      </c>
      <c r="O122" s="56"/>
      <c r="P122" s="179">
        <f t="shared" si="31"/>
        <v>0</v>
      </c>
      <c r="Q122" s="179">
        <v>0</v>
      </c>
      <c r="R122" s="179">
        <f t="shared" si="32"/>
        <v>0</v>
      </c>
      <c r="S122" s="179">
        <v>0</v>
      </c>
      <c r="T122" s="180">
        <f t="shared" si="33"/>
        <v>0</v>
      </c>
      <c r="AR122" s="13" t="s">
        <v>149</v>
      </c>
      <c r="AT122" s="13" t="s">
        <v>138</v>
      </c>
      <c r="AU122" s="13" t="s">
        <v>83</v>
      </c>
      <c r="AY122" s="13" t="s">
        <v>129</v>
      </c>
      <c r="BE122" s="181">
        <f t="shared" si="34"/>
        <v>0</v>
      </c>
      <c r="BF122" s="181">
        <f t="shared" si="35"/>
        <v>0</v>
      </c>
      <c r="BG122" s="181">
        <f t="shared" si="36"/>
        <v>0</v>
      </c>
      <c r="BH122" s="181">
        <f t="shared" si="37"/>
        <v>0</v>
      </c>
      <c r="BI122" s="181">
        <f t="shared" si="38"/>
        <v>0</v>
      </c>
      <c r="BJ122" s="13" t="s">
        <v>22</v>
      </c>
      <c r="BK122" s="181">
        <f t="shared" si="39"/>
        <v>0</v>
      </c>
      <c r="BL122" s="13" t="s">
        <v>149</v>
      </c>
      <c r="BM122" s="13" t="s">
        <v>503</v>
      </c>
    </row>
    <row r="123" spans="2:65" s="1" customFormat="1" ht="16.5" customHeight="1">
      <c r="B123" s="30"/>
      <c r="C123" s="170" t="s">
        <v>255</v>
      </c>
      <c r="D123" s="170" t="s">
        <v>132</v>
      </c>
      <c r="E123" s="171" t="s">
        <v>289</v>
      </c>
      <c r="F123" s="172" t="s">
        <v>290</v>
      </c>
      <c r="G123" s="173" t="s">
        <v>135</v>
      </c>
      <c r="H123" s="174">
        <v>20</v>
      </c>
      <c r="I123" s="175"/>
      <c r="J123" s="176">
        <f t="shared" si="30"/>
        <v>0</v>
      </c>
      <c r="K123" s="172" t="s">
        <v>136</v>
      </c>
      <c r="L123" s="34"/>
      <c r="M123" s="177" t="s">
        <v>20</v>
      </c>
      <c r="N123" s="178" t="s">
        <v>45</v>
      </c>
      <c r="O123" s="56"/>
      <c r="P123" s="179">
        <f t="shared" si="31"/>
        <v>0</v>
      </c>
      <c r="Q123" s="179">
        <v>0</v>
      </c>
      <c r="R123" s="179">
        <f t="shared" si="32"/>
        <v>0</v>
      </c>
      <c r="S123" s="179">
        <v>0</v>
      </c>
      <c r="T123" s="180">
        <f t="shared" si="33"/>
        <v>0</v>
      </c>
      <c r="AR123" s="13" t="s">
        <v>22</v>
      </c>
      <c r="AT123" s="13" t="s">
        <v>132</v>
      </c>
      <c r="AU123" s="13" t="s">
        <v>83</v>
      </c>
      <c r="AY123" s="13" t="s">
        <v>129</v>
      </c>
      <c r="BE123" s="181">
        <f t="shared" si="34"/>
        <v>0</v>
      </c>
      <c r="BF123" s="181">
        <f t="shared" si="35"/>
        <v>0</v>
      </c>
      <c r="BG123" s="181">
        <f t="shared" si="36"/>
        <v>0</v>
      </c>
      <c r="BH123" s="181">
        <f t="shared" si="37"/>
        <v>0</v>
      </c>
      <c r="BI123" s="181">
        <f t="shared" si="38"/>
        <v>0</v>
      </c>
      <c r="BJ123" s="13" t="s">
        <v>22</v>
      </c>
      <c r="BK123" s="181">
        <f t="shared" si="39"/>
        <v>0</v>
      </c>
      <c r="BL123" s="13" t="s">
        <v>22</v>
      </c>
      <c r="BM123" s="13" t="s">
        <v>866</v>
      </c>
    </row>
    <row r="124" spans="2:65" s="1" customFormat="1" ht="22.5" customHeight="1">
      <c r="B124" s="30"/>
      <c r="C124" s="170" t="s">
        <v>472</v>
      </c>
      <c r="D124" s="170" t="s">
        <v>132</v>
      </c>
      <c r="E124" s="171" t="s">
        <v>505</v>
      </c>
      <c r="F124" s="172" t="s">
        <v>506</v>
      </c>
      <c r="G124" s="173" t="s">
        <v>135</v>
      </c>
      <c r="H124" s="174">
        <v>1</v>
      </c>
      <c r="I124" s="175"/>
      <c r="J124" s="176">
        <f t="shared" si="30"/>
        <v>0</v>
      </c>
      <c r="K124" s="172" t="s">
        <v>136</v>
      </c>
      <c r="L124" s="34"/>
      <c r="M124" s="177" t="s">
        <v>20</v>
      </c>
      <c r="N124" s="178" t="s">
        <v>45</v>
      </c>
      <c r="O124" s="56"/>
      <c r="P124" s="179">
        <f t="shared" si="31"/>
        <v>0</v>
      </c>
      <c r="Q124" s="179">
        <v>0</v>
      </c>
      <c r="R124" s="179">
        <f t="shared" si="32"/>
        <v>0</v>
      </c>
      <c r="S124" s="179">
        <v>0</v>
      </c>
      <c r="T124" s="180">
        <f t="shared" si="33"/>
        <v>0</v>
      </c>
      <c r="AR124" s="13" t="s">
        <v>22</v>
      </c>
      <c r="AT124" s="13" t="s">
        <v>132</v>
      </c>
      <c r="AU124" s="13" t="s">
        <v>83</v>
      </c>
      <c r="AY124" s="13" t="s">
        <v>129</v>
      </c>
      <c r="BE124" s="181">
        <f t="shared" si="34"/>
        <v>0</v>
      </c>
      <c r="BF124" s="181">
        <f t="shared" si="35"/>
        <v>0</v>
      </c>
      <c r="BG124" s="181">
        <f t="shared" si="36"/>
        <v>0</v>
      </c>
      <c r="BH124" s="181">
        <f t="shared" si="37"/>
        <v>0</v>
      </c>
      <c r="BI124" s="181">
        <f t="shared" si="38"/>
        <v>0</v>
      </c>
      <c r="BJ124" s="13" t="s">
        <v>22</v>
      </c>
      <c r="BK124" s="181">
        <f t="shared" si="39"/>
        <v>0</v>
      </c>
      <c r="BL124" s="13" t="s">
        <v>22</v>
      </c>
      <c r="BM124" s="13" t="s">
        <v>507</v>
      </c>
    </row>
    <row r="125" spans="2:65" s="1" customFormat="1" ht="22.5" customHeight="1">
      <c r="B125" s="30"/>
      <c r="C125" s="182" t="s">
        <v>476</v>
      </c>
      <c r="D125" s="182" t="s">
        <v>138</v>
      </c>
      <c r="E125" s="183" t="s">
        <v>511</v>
      </c>
      <c r="F125" s="184" t="s">
        <v>512</v>
      </c>
      <c r="G125" s="185" t="s">
        <v>135</v>
      </c>
      <c r="H125" s="186">
        <v>1</v>
      </c>
      <c r="I125" s="187"/>
      <c r="J125" s="188">
        <f t="shared" si="30"/>
        <v>0</v>
      </c>
      <c r="K125" s="184" t="s">
        <v>136</v>
      </c>
      <c r="L125" s="189"/>
      <c r="M125" s="190" t="s">
        <v>20</v>
      </c>
      <c r="N125" s="191" t="s">
        <v>45</v>
      </c>
      <c r="O125" s="56"/>
      <c r="P125" s="179">
        <f t="shared" si="31"/>
        <v>0</v>
      </c>
      <c r="Q125" s="179">
        <v>0</v>
      </c>
      <c r="R125" s="179">
        <f t="shared" si="32"/>
        <v>0</v>
      </c>
      <c r="S125" s="179">
        <v>0</v>
      </c>
      <c r="T125" s="180">
        <f t="shared" si="33"/>
        <v>0</v>
      </c>
      <c r="AR125" s="13" t="s">
        <v>149</v>
      </c>
      <c r="AT125" s="13" t="s">
        <v>138</v>
      </c>
      <c r="AU125" s="13" t="s">
        <v>83</v>
      </c>
      <c r="AY125" s="13" t="s">
        <v>129</v>
      </c>
      <c r="BE125" s="181">
        <f t="shared" si="34"/>
        <v>0</v>
      </c>
      <c r="BF125" s="181">
        <f t="shared" si="35"/>
        <v>0</v>
      </c>
      <c r="BG125" s="181">
        <f t="shared" si="36"/>
        <v>0</v>
      </c>
      <c r="BH125" s="181">
        <f t="shared" si="37"/>
        <v>0</v>
      </c>
      <c r="BI125" s="181">
        <f t="shared" si="38"/>
        <v>0</v>
      </c>
      <c r="BJ125" s="13" t="s">
        <v>22</v>
      </c>
      <c r="BK125" s="181">
        <f t="shared" si="39"/>
        <v>0</v>
      </c>
      <c r="BL125" s="13" t="s">
        <v>149</v>
      </c>
      <c r="BM125" s="13" t="s">
        <v>513</v>
      </c>
    </row>
    <row r="126" spans="2:65" s="1" customFormat="1" ht="16.5" customHeight="1">
      <c r="B126" s="30"/>
      <c r="C126" s="170" t="s">
        <v>480</v>
      </c>
      <c r="D126" s="170" t="s">
        <v>132</v>
      </c>
      <c r="E126" s="171" t="s">
        <v>292</v>
      </c>
      <c r="F126" s="172" t="s">
        <v>293</v>
      </c>
      <c r="G126" s="173" t="s">
        <v>135</v>
      </c>
      <c r="H126" s="174">
        <v>1</v>
      </c>
      <c r="I126" s="175"/>
      <c r="J126" s="176">
        <f t="shared" si="30"/>
        <v>0</v>
      </c>
      <c r="K126" s="172" t="s">
        <v>136</v>
      </c>
      <c r="L126" s="34"/>
      <c r="M126" s="177" t="s">
        <v>20</v>
      </c>
      <c r="N126" s="178" t="s">
        <v>45</v>
      </c>
      <c r="O126" s="56"/>
      <c r="P126" s="179">
        <f t="shared" si="31"/>
        <v>0</v>
      </c>
      <c r="Q126" s="179">
        <v>0</v>
      </c>
      <c r="R126" s="179">
        <f t="shared" si="32"/>
        <v>0</v>
      </c>
      <c r="S126" s="179">
        <v>0</v>
      </c>
      <c r="T126" s="180">
        <f t="shared" si="33"/>
        <v>0</v>
      </c>
      <c r="AR126" s="13" t="s">
        <v>22</v>
      </c>
      <c r="AT126" s="13" t="s">
        <v>132</v>
      </c>
      <c r="AU126" s="13" t="s">
        <v>83</v>
      </c>
      <c r="AY126" s="13" t="s">
        <v>129</v>
      </c>
      <c r="BE126" s="181">
        <f t="shared" si="34"/>
        <v>0</v>
      </c>
      <c r="BF126" s="181">
        <f t="shared" si="35"/>
        <v>0</v>
      </c>
      <c r="BG126" s="181">
        <f t="shared" si="36"/>
        <v>0</v>
      </c>
      <c r="BH126" s="181">
        <f t="shared" si="37"/>
        <v>0</v>
      </c>
      <c r="BI126" s="181">
        <f t="shared" si="38"/>
        <v>0</v>
      </c>
      <c r="BJ126" s="13" t="s">
        <v>22</v>
      </c>
      <c r="BK126" s="181">
        <f t="shared" si="39"/>
        <v>0</v>
      </c>
      <c r="BL126" s="13" t="s">
        <v>22</v>
      </c>
      <c r="BM126" s="13" t="s">
        <v>867</v>
      </c>
    </row>
    <row r="127" spans="2:65" s="1" customFormat="1" ht="22.5" customHeight="1">
      <c r="B127" s="30"/>
      <c r="C127" s="170" t="s">
        <v>484</v>
      </c>
      <c r="D127" s="170" t="s">
        <v>132</v>
      </c>
      <c r="E127" s="171" t="s">
        <v>515</v>
      </c>
      <c r="F127" s="172" t="s">
        <v>516</v>
      </c>
      <c r="G127" s="173" t="s">
        <v>135</v>
      </c>
      <c r="H127" s="174">
        <v>1</v>
      </c>
      <c r="I127" s="175"/>
      <c r="J127" s="176">
        <f t="shared" si="30"/>
        <v>0</v>
      </c>
      <c r="K127" s="172" t="s">
        <v>136</v>
      </c>
      <c r="L127" s="34"/>
      <c r="M127" s="177" t="s">
        <v>20</v>
      </c>
      <c r="N127" s="178" t="s">
        <v>45</v>
      </c>
      <c r="O127" s="56"/>
      <c r="P127" s="179">
        <f t="shared" si="31"/>
        <v>0</v>
      </c>
      <c r="Q127" s="179">
        <v>0</v>
      </c>
      <c r="R127" s="179">
        <f t="shared" si="32"/>
        <v>0</v>
      </c>
      <c r="S127" s="179">
        <v>0</v>
      </c>
      <c r="T127" s="180">
        <f t="shared" si="33"/>
        <v>0</v>
      </c>
      <c r="AR127" s="13" t="s">
        <v>22</v>
      </c>
      <c r="AT127" s="13" t="s">
        <v>132</v>
      </c>
      <c r="AU127" s="13" t="s">
        <v>83</v>
      </c>
      <c r="AY127" s="13" t="s">
        <v>129</v>
      </c>
      <c r="BE127" s="181">
        <f t="shared" si="34"/>
        <v>0</v>
      </c>
      <c r="BF127" s="181">
        <f t="shared" si="35"/>
        <v>0</v>
      </c>
      <c r="BG127" s="181">
        <f t="shared" si="36"/>
        <v>0</v>
      </c>
      <c r="BH127" s="181">
        <f t="shared" si="37"/>
        <v>0</v>
      </c>
      <c r="BI127" s="181">
        <f t="shared" si="38"/>
        <v>0</v>
      </c>
      <c r="BJ127" s="13" t="s">
        <v>22</v>
      </c>
      <c r="BK127" s="181">
        <f t="shared" si="39"/>
        <v>0</v>
      </c>
      <c r="BL127" s="13" t="s">
        <v>22</v>
      </c>
      <c r="BM127" s="13" t="s">
        <v>517</v>
      </c>
    </row>
    <row r="128" spans="2:65" s="1" customFormat="1" ht="16.5" customHeight="1">
      <c r="B128" s="30"/>
      <c r="C128" s="182" t="s">
        <v>488</v>
      </c>
      <c r="D128" s="182" t="s">
        <v>138</v>
      </c>
      <c r="E128" s="183" t="s">
        <v>521</v>
      </c>
      <c r="F128" s="184" t="s">
        <v>522</v>
      </c>
      <c r="G128" s="185" t="s">
        <v>135</v>
      </c>
      <c r="H128" s="186">
        <v>1</v>
      </c>
      <c r="I128" s="187"/>
      <c r="J128" s="188">
        <f t="shared" si="30"/>
        <v>0</v>
      </c>
      <c r="K128" s="184" t="s">
        <v>136</v>
      </c>
      <c r="L128" s="189"/>
      <c r="M128" s="190" t="s">
        <v>20</v>
      </c>
      <c r="N128" s="191" t="s">
        <v>45</v>
      </c>
      <c r="O128" s="56"/>
      <c r="P128" s="179">
        <f t="shared" si="31"/>
        <v>0</v>
      </c>
      <c r="Q128" s="179">
        <v>0</v>
      </c>
      <c r="R128" s="179">
        <f t="shared" si="32"/>
        <v>0</v>
      </c>
      <c r="S128" s="179">
        <v>0</v>
      </c>
      <c r="T128" s="180">
        <f t="shared" si="33"/>
        <v>0</v>
      </c>
      <c r="AR128" s="13" t="s">
        <v>149</v>
      </c>
      <c r="AT128" s="13" t="s">
        <v>138</v>
      </c>
      <c r="AU128" s="13" t="s">
        <v>83</v>
      </c>
      <c r="AY128" s="13" t="s">
        <v>129</v>
      </c>
      <c r="BE128" s="181">
        <f t="shared" si="34"/>
        <v>0</v>
      </c>
      <c r="BF128" s="181">
        <f t="shared" si="35"/>
        <v>0</v>
      </c>
      <c r="BG128" s="181">
        <f t="shared" si="36"/>
        <v>0</v>
      </c>
      <c r="BH128" s="181">
        <f t="shared" si="37"/>
        <v>0</v>
      </c>
      <c r="BI128" s="181">
        <f t="shared" si="38"/>
        <v>0</v>
      </c>
      <c r="BJ128" s="13" t="s">
        <v>22</v>
      </c>
      <c r="BK128" s="181">
        <f t="shared" si="39"/>
        <v>0</v>
      </c>
      <c r="BL128" s="13" t="s">
        <v>149</v>
      </c>
      <c r="BM128" s="13" t="s">
        <v>523</v>
      </c>
    </row>
    <row r="129" spans="2:65" s="1" customFormat="1" ht="16.5" customHeight="1">
      <c r="B129" s="30"/>
      <c r="C129" s="170" t="s">
        <v>492</v>
      </c>
      <c r="D129" s="170" t="s">
        <v>132</v>
      </c>
      <c r="E129" s="171" t="s">
        <v>194</v>
      </c>
      <c r="F129" s="172" t="s">
        <v>195</v>
      </c>
      <c r="G129" s="173" t="s">
        <v>135</v>
      </c>
      <c r="H129" s="174">
        <v>10</v>
      </c>
      <c r="I129" s="175"/>
      <c r="J129" s="176">
        <f t="shared" si="30"/>
        <v>0</v>
      </c>
      <c r="K129" s="172" t="s">
        <v>136</v>
      </c>
      <c r="L129" s="34"/>
      <c r="M129" s="177" t="s">
        <v>20</v>
      </c>
      <c r="N129" s="178" t="s">
        <v>45</v>
      </c>
      <c r="O129" s="56"/>
      <c r="P129" s="179">
        <f t="shared" si="31"/>
        <v>0</v>
      </c>
      <c r="Q129" s="179">
        <v>0</v>
      </c>
      <c r="R129" s="179">
        <f t="shared" si="32"/>
        <v>0</v>
      </c>
      <c r="S129" s="179">
        <v>0</v>
      </c>
      <c r="T129" s="180">
        <f t="shared" si="33"/>
        <v>0</v>
      </c>
      <c r="AR129" s="13" t="s">
        <v>22</v>
      </c>
      <c r="AT129" s="13" t="s">
        <v>132</v>
      </c>
      <c r="AU129" s="13" t="s">
        <v>83</v>
      </c>
      <c r="AY129" s="13" t="s">
        <v>129</v>
      </c>
      <c r="BE129" s="181">
        <f t="shared" si="34"/>
        <v>0</v>
      </c>
      <c r="BF129" s="181">
        <f t="shared" si="35"/>
        <v>0</v>
      </c>
      <c r="BG129" s="181">
        <f t="shared" si="36"/>
        <v>0</v>
      </c>
      <c r="BH129" s="181">
        <f t="shared" si="37"/>
        <v>0</v>
      </c>
      <c r="BI129" s="181">
        <f t="shared" si="38"/>
        <v>0</v>
      </c>
      <c r="BJ129" s="13" t="s">
        <v>22</v>
      </c>
      <c r="BK129" s="181">
        <f t="shared" si="39"/>
        <v>0</v>
      </c>
      <c r="BL129" s="13" t="s">
        <v>22</v>
      </c>
      <c r="BM129" s="13" t="s">
        <v>525</v>
      </c>
    </row>
    <row r="130" spans="2:65" s="1" customFormat="1" ht="16.5" customHeight="1">
      <c r="B130" s="30"/>
      <c r="C130" s="182" t="s">
        <v>494</v>
      </c>
      <c r="D130" s="182" t="s">
        <v>138</v>
      </c>
      <c r="E130" s="183" t="s">
        <v>198</v>
      </c>
      <c r="F130" s="184" t="s">
        <v>199</v>
      </c>
      <c r="G130" s="185" t="s">
        <v>135</v>
      </c>
      <c r="H130" s="186">
        <v>10</v>
      </c>
      <c r="I130" s="187"/>
      <c r="J130" s="188">
        <f t="shared" si="30"/>
        <v>0</v>
      </c>
      <c r="K130" s="184" t="s">
        <v>136</v>
      </c>
      <c r="L130" s="189"/>
      <c r="M130" s="190" t="s">
        <v>20</v>
      </c>
      <c r="N130" s="191" t="s">
        <v>45</v>
      </c>
      <c r="O130" s="56"/>
      <c r="P130" s="179">
        <f t="shared" si="31"/>
        <v>0</v>
      </c>
      <c r="Q130" s="179">
        <v>0</v>
      </c>
      <c r="R130" s="179">
        <f t="shared" si="32"/>
        <v>0</v>
      </c>
      <c r="S130" s="179">
        <v>0</v>
      </c>
      <c r="T130" s="180">
        <f t="shared" si="33"/>
        <v>0</v>
      </c>
      <c r="AR130" s="13" t="s">
        <v>149</v>
      </c>
      <c r="AT130" s="13" t="s">
        <v>138</v>
      </c>
      <c r="AU130" s="13" t="s">
        <v>83</v>
      </c>
      <c r="AY130" s="13" t="s">
        <v>129</v>
      </c>
      <c r="BE130" s="181">
        <f t="shared" si="34"/>
        <v>0</v>
      </c>
      <c r="BF130" s="181">
        <f t="shared" si="35"/>
        <v>0</v>
      </c>
      <c r="BG130" s="181">
        <f t="shared" si="36"/>
        <v>0</v>
      </c>
      <c r="BH130" s="181">
        <f t="shared" si="37"/>
        <v>0</v>
      </c>
      <c r="BI130" s="181">
        <f t="shared" si="38"/>
        <v>0</v>
      </c>
      <c r="BJ130" s="13" t="s">
        <v>22</v>
      </c>
      <c r="BK130" s="181">
        <f t="shared" si="39"/>
        <v>0</v>
      </c>
      <c r="BL130" s="13" t="s">
        <v>149</v>
      </c>
      <c r="BM130" s="13" t="s">
        <v>529</v>
      </c>
    </row>
    <row r="131" spans="2:65" s="1" customFormat="1" ht="16.5" customHeight="1">
      <c r="B131" s="30"/>
      <c r="C131" s="170" t="s">
        <v>498</v>
      </c>
      <c r="D131" s="170" t="s">
        <v>132</v>
      </c>
      <c r="E131" s="171" t="s">
        <v>133</v>
      </c>
      <c r="F131" s="172" t="s">
        <v>134</v>
      </c>
      <c r="G131" s="173" t="s">
        <v>135</v>
      </c>
      <c r="H131" s="174">
        <v>90</v>
      </c>
      <c r="I131" s="175"/>
      <c r="J131" s="176">
        <f t="shared" si="30"/>
        <v>0</v>
      </c>
      <c r="K131" s="172" t="s">
        <v>136</v>
      </c>
      <c r="L131" s="34"/>
      <c r="M131" s="177" t="s">
        <v>20</v>
      </c>
      <c r="N131" s="178" t="s">
        <v>45</v>
      </c>
      <c r="O131" s="56"/>
      <c r="P131" s="179">
        <f t="shared" si="31"/>
        <v>0</v>
      </c>
      <c r="Q131" s="179">
        <v>0</v>
      </c>
      <c r="R131" s="179">
        <f t="shared" si="32"/>
        <v>0</v>
      </c>
      <c r="S131" s="179">
        <v>0</v>
      </c>
      <c r="T131" s="180">
        <f t="shared" si="33"/>
        <v>0</v>
      </c>
      <c r="AR131" s="13" t="s">
        <v>22</v>
      </c>
      <c r="AT131" s="13" t="s">
        <v>132</v>
      </c>
      <c r="AU131" s="13" t="s">
        <v>83</v>
      </c>
      <c r="AY131" s="13" t="s">
        <v>129</v>
      </c>
      <c r="BE131" s="181">
        <f t="shared" si="34"/>
        <v>0</v>
      </c>
      <c r="BF131" s="181">
        <f t="shared" si="35"/>
        <v>0</v>
      </c>
      <c r="BG131" s="181">
        <f t="shared" si="36"/>
        <v>0</v>
      </c>
      <c r="BH131" s="181">
        <f t="shared" si="37"/>
        <v>0</v>
      </c>
      <c r="BI131" s="181">
        <f t="shared" si="38"/>
        <v>0</v>
      </c>
      <c r="BJ131" s="13" t="s">
        <v>22</v>
      </c>
      <c r="BK131" s="181">
        <f t="shared" si="39"/>
        <v>0</v>
      </c>
      <c r="BL131" s="13" t="s">
        <v>22</v>
      </c>
      <c r="BM131" s="13" t="s">
        <v>531</v>
      </c>
    </row>
    <row r="132" spans="2:65" s="1" customFormat="1" ht="16.5" customHeight="1">
      <c r="B132" s="30"/>
      <c r="C132" s="182" t="s">
        <v>500</v>
      </c>
      <c r="D132" s="182" t="s">
        <v>138</v>
      </c>
      <c r="E132" s="183" t="s">
        <v>139</v>
      </c>
      <c r="F132" s="184" t="s">
        <v>140</v>
      </c>
      <c r="G132" s="185" t="s">
        <v>135</v>
      </c>
      <c r="H132" s="186">
        <v>90</v>
      </c>
      <c r="I132" s="187"/>
      <c r="J132" s="188">
        <f t="shared" si="30"/>
        <v>0</v>
      </c>
      <c r="K132" s="184" t="s">
        <v>136</v>
      </c>
      <c r="L132" s="189"/>
      <c r="M132" s="190" t="s">
        <v>20</v>
      </c>
      <c r="N132" s="191" t="s">
        <v>45</v>
      </c>
      <c r="O132" s="56"/>
      <c r="P132" s="179">
        <f t="shared" si="31"/>
        <v>0</v>
      </c>
      <c r="Q132" s="179">
        <v>0</v>
      </c>
      <c r="R132" s="179">
        <f t="shared" si="32"/>
        <v>0</v>
      </c>
      <c r="S132" s="179">
        <v>0</v>
      </c>
      <c r="T132" s="180">
        <f t="shared" si="33"/>
        <v>0</v>
      </c>
      <c r="AR132" s="13" t="s">
        <v>149</v>
      </c>
      <c r="AT132" s="13" t="s">
        <v>138</v>
      </c>
      <c r="AU132" s="13" t="s">
        <v>83</v>
      </c>
      <c r="AY132" s="13" t="s">
        <v>129</v>
      </c>
      <c r="BE132" s="181">
        <f t="shared" si="34"/>
        <v>0</v>
      </c>
      <c r="BF132" s="181">
        <f t="shared" si="35"/>
        <v>0</v>
      </c>
      <c r="BG132" s="181">
        <f t="shared" si="36"/>
        <v>0</v>
      </c>
      <c r="BH132" s="181">
        <f t="shared" si="37"/>
        <v>0</v>
      </c>
      <c r="BI132" s="181">
        <f t="shared" si="38"/>
        <v>0</v>
      </c>
      <c r="BJ132" s="13" t="s">
        <v>22</v>
      </c>
      <c r="BK132" s="181">
        <f t="shared" si="39"/>
        <v>0</v>
      </c>
      <c r="BL132" s="13" t="s">
        <v>149</v>
      </c>
      <c r="BM132" s="13" t="s">
        <v>533</v>
      </c>
    </row>
    <row r="133" spans="2:65" s="1" customFormat="1" ht="16.5" customHeight="1">
      <c r="B133" s="30"/>
      <c r="C133" s="170" t="s">
        <v>504</v>
      </c>
      <c r="D133" s="170" t="s">
        <v>132</v>
      </c>
      <c r="E133" s="171" t="s">
        <v>202</v>
      </c>
      <c r="F133" s="172" t="s">
        <v>203</v>
      </c>
      <c r="G133" s="173" t="s">
        <v>135</v>
      </c>
      <c r="H133" s="174">
        <v>2</v>
      </c>
      <c r="I133" s="175"/>
      <c r="J133" s="176">
        <f t="shared" si="30"/>
        <v>0</v>
      </c>
      <c r="K133" s="172" t="s">
        <v>136</v>
      </c>
      <c r="L133" s="34"/>
      <c r="M133" s="177" t="s">
        <v>20</v>
      </c>
      <c r="N133" s="178" t="s">
        <v>45</v>
      </c>
      <c r="O133" s="56"/>
      <c r="P133" s="179">
        <f t="shared" si="31"/>
        <v>0</v>
      </c>
      <c r="Q133" s="179">
        <v>0</v>
      </c>
      <c r="R133" s="179">
        <f t="shared" si="32"/>
        <v>0</v>
      </c>
      <c r="S133" s="179">
        <v>0</v>
      </c>
      <c r="T133" s="180">
        <f t="shared" si="33"/>
        <v>0</v>
      </c>
      <c r="AR133" s="13" t="s">
        <v>22</v>
      </c>
      <c r="AT133" s="13" t="s">
        <v>132</v>
      </c>
      <c r="AU133" s="13" t="s">
        <v>83</v>
      </c>
      <c r="AY133" s="13" t="s">
        <v>129</v>
      </c>
      <c r="BE133" s="181">
        <f t="shared" si="34"/>
        <v>0</v>
      </c>
      <c r="BF133" s="181">
        <f t="shared" si="35"/>
        <v>0</v>
      </c>
      <c r="BG133" s="181">
        <f t="shared" si="36"/>
        <v>0</v>
      </c>
      <c r="BH133" s="181">
        <f t="shared" si="37"/>
        <v>0</v>
      </c>
      <c r="BI133" s="181">
        <f t="shared" si="38"/>
        <v>0</v>
      </c>
      <c r="BJ133" s="13" t="s">
        <v>22</v>
      </c>
      <c r="BK133" s="181">
        <f t="shared" si="39"/>
        <v>0</v>
      </c>
      <c r="BL133" s="13" t="s">
        <v>22</v>
      </c>
      <c r="BM133" s="13" t="s">
        <v>535</v>
      </c>
    </row>
    <row r="134" spans="2:65" s="1" customFormat="1" ht="16.5" customHeight="1">
      <c r="B134" s="30"/>
      <c r="C134" s="182" t="s">
        <v>508</v>
      </c>
      <c r="D134" s="182" t="s">
        <v>138</v>
      </c>
      <c r="E134" s="183" t="s">
        <v>206</v>
      </c>
      <c r="F134" s="184" t="s">
        <v>207</v>
      </c>
      <c r="G134" s="185" t="s">
        <v>135</v>
      </c>
      <c r="H134" s="186">
        <v>2</v>
      </c>
      <c r="I134" s="187"/>
      <c r="J134" s="188">
        <f t="shared" si="30"/>
        <v>0</v>
      </c>
      <c r="K134" s="184" t="s">
        <v>136</v>
      </c>
      <c r="L134" s="189"/>
      <c r="M134" s="190" t="s">
        <v>20</v>
      </c>
      <c r="N134" s="191" t="s">
        <v>45</v>
      </c>
      <c r="O134" s="56"/>
      <c r="P134" s="179">
        <f t="shared" si="31"/>
        <v>0</v>
      </c>
      <c r="Q134" s="179">
        <v>0</v>
      </c>
      <c r="R134" s="179">
        <f t="shared" si="32"/>
        <v>0</v>
      </c>
      <c r="S134" s="179">
        <v>0</v>
      </c>
      <c r="T134" s="180">
        <f t="shared" si="33"/>
        <v>0</v>
      </c>
      <c r="AR134" s="13" t="s">
        <v>149</v>
      </c>
      <c r="AT134" s="13" t="s">
        <v>138</v>
      </c>
      <c r="AU134" s="13" t="s">
        <v>83</v>
      </c>
      <c r="AY134" s="13" t="s">
        <v>129</v>
      </c>
      <c r="BE134" s="181">
        <f t="shared" si="34"/>
        <v>0</v>
      </c>
      <c r="BF134" s="181">
        <f t="shared" si="35"/>
        <v>0</v>
      </c>
      <c r="BG134" s="181">
        <f t="shared" si="36"/>
        <v>0</v>
      </c>
      <c r="BH134" s="181">
        <f t="shared" si="37"/>
        <v>0</v>
      </c>
      <c r="BI134" s="181">
        <f t="shared" si="38"/>
        <v>0</v>
      </c>
      <c r="BJ134" s="13" t="s">
        <v>22</v>
      </c>
      <c r="BK134" s="181">
        <f t="shared" si="39"/>
        <v>0</v>
      </c>
      <c r="BL134" s="13" t="s">
        <v>149</v>
      </c>
      <c r="BM134" s="13" t="s">
        <v>539</v>
      </c>
    </row>
    <row r="135" spans="2:65" s="1" customFormat="1" ht="16.5" customHeight="1">
      <c r="B135" s="30"/>
      <c r="C135" s="170" t="s">
        <v>510</v>
      </c>
      <c r="D135" s="170" t="s">
        <v>132</v>
      </c>
      <c r="E135" s="171" t="s">
        <v>541</v>
      </c>
      <c r="F135" s="172" t="s">
        <v>542</v>
      </c>
      <c r="G135" s="173" t="s">
        <v>135</v>
      </c>
      <c r="H135" s="174">
        <v>25</v>
      </c>
      <c r="I135" s="175"/>
      <c r="J135" s="176">
        <f t="shared" si="30"/>
        <v>0</v>
      </c>
      <c r="K135" s="172" t="s">
        <v>136</v>
      </c>
      <c r="L135" s="34"/>
      <c r="M135" s="177" t="s">
        <v>20</v>
      </c>
      <c r="N135" s="178" t="s">
        <v>45</v>
      </c>
      <c r="O135" s="56"/>
      <c r="P135" s="179">
        <f t="shared" si="31"/>
        <v>0</v>
      </c>
      <c r="Q135" s="179">
        <v>0</v>
      </c>
      <c r="R135" s="179">
        <f t="shared" si="32"/>
        <v>0</v>
      </c>
      <c r="S135" s="179">
        <v>0</v>
      </c>
      <c r="T135" s="180">
        <f t="shared" si="33"/>
        <v>0</v>
      </c>
      <c r="AR135" s="13" t="s">
        <v>22</v>
      </c>
      <c r="AT135" s="13" t="s">
        <v>132</v>
      </c>
      <c r="AU135" s="13" t="s">
        <v>83</v>
      </c>
      <c r="AY135" s="13" t="s">
        <v>129</v>
      </c>
      <c r="BE135" s="181">
        <f t="shared" si="34"/>
        <v>0</v>
      </c>
      <c r="BF135" s="181">
        <f t="shared" si="35"/>
        <v>0</v>
      </c>
      <c r="BG135" s="181">
        <f t="shared" si="36"/>
        <v>0</v>
      </c>
      <c r="BH135" s="181">
        <f t="shared" si="37"/>
        <v>0</v>
      </c>
      <c r="BI135" s="181">
        <f t="shared" si="38"/>
        <v>0</v>
      </c>
      <c r="BJ135" s="13" t="s">
        <v>22</v>
      </c>
      <c r="BK135" s="181">
        <f t="shared" si="39"/>
        <v>0</v>
      </c>
      <c r="BL135" s="13" t="s">
        <v>22</v>
      </c>
      <c r="BM135" s="13" t="s">
        <v>543</v>
      </c>
    </row>
    <row r="136" spans="2:65" s="1" customFormat="1" ht="16.5" customHeight="1">
      <c r="B136" s="30"/>
      <c r="C136" s="182" t="s">
        <v>514</v>
      </c>
      <c r="D136" s="182" t="s">
        <v>138</v>
      </c>
      <c r="E136" s="183" t="s">
        <v>545</v>
      </c>
      <c r="F136" s="184" t="s">
        <v>546</v>
      </c>
      <c r="G136" s="185" t="s">
        <v>135</v>
      </c>
      <c r="H136" s="186">
        <v>25</v>
      </c>
      <c r="I136" s="187"/>
      <c r="J136" s="188">
        <f t="shared" si="30"/>
        <v>0</v>
      </c>
      <c r="K136" s="184" t="s">
        <v>136</v>
      </c>
      <c r="L136" s="189"/>
      <c r="M136" s="190" t="s">
        <v>20</v>
      </c>
      <c r="N136" s="191" t="s">
        <v>45</v>
      </c>
      <c r="O136" s="56"/>
      <c r="P136" s="179">
        <f t="shared" si="31"/>
        <v>0</v>
      </c>
      <c r="Q136" s="179">
        <v>0</v>
      </c>
      <c r="R136" s="179">
        <f t="shared" si="32"/>
        <v>0</v>
      </c>
      <c r="S136" s="179">
        <v>0</v>
      </c>
      <c r="T136" s="180">
        <f t="shared" si="33"/>
        <v>0</v>
      </c>
      <c r="AR136" s="13" t="s">
        <v>149</v>
      </c>
      <c r="AT136" s="13" t="s">
        <v>138</v>
      </c>
      <c r="AU136" s="13" t="s">
        <v>83</v>
      </c>
      <c r="AY136" s="13" t="s">
        <v>129</v>
      </c>
      <c r="BE136" s="181">
        <f t="shared" si="34"/>
        <v>0</v>
      </c>
      <c r="BF136" s="181">
        <f t="shared" si="35"/>
        <v>0</v>
      </c>
      <c r="BG136" s="181">
        <f t="shared" si="36"/>
        <v>0</v>
      </c>
      <c r="BH136" s="181">
        <f t="shared" si="37"/>
        <v>0</v>
      </c>
      <c r="BI136" s="181">
        <f t="shared" si="38"/>
        <v>0</v>
      </c>
      <c r="BJ136" s="13" t="s">
        <v>22</v>
      </c>
      <c r="BK136" s="181">
        <f t="shared" si="39"/>
        <v>0</v>
      </c>
      <c r="BL136" s="13" t="s">
        <v>149</v>
      </c>
      <c r="BM136" s="13" t="s">
        <v>547</v>
      </c>
    </row>
    <row r="137" spans="2:65" s="1" customFormat="1" ht="16.5" customHeight="1">
      <c r="B137" s="30"/>
      <c r="C137" s="170" t="s">
        <v>518</v>
      </c>
      <c r="D137" s="170" t="s">
        <v>132</v>
      </c>
      <c r="E137" s="171" t="s">
        <v>210</v>
      </c>
      <c r="F137" s="172" t="s">
        <v>211</v>
      </c>
      <c r="G137" s="173" t="s">
        <v>135</v>
      </c>
      <c r="H137" s="174">
        <v>1500</v>
      </c>
      <c r="I137" s="175"/>
      <c r="J137" s="176">
        <f t="shared" si="30"/>
        <v>0</v>
      </c>
      <c r="K137" s="172" t="s">
        <v>136</v>
      </c>
      <c r="L137" s="34"/>
      <c r="M137" s="177" t="s">
        <v>20</v>
      </c>
      <c r="N137" s="178" t="s">
        <v>45</v>
      </c>
      <c r="O137" s="56"/>
      <c r="P137" s="179">
        <f t="shared" si="31"/>
        <v>0</v>
      </c>
      <c r="Q137" s="179">
        <v>0</v>
      </c>
      <c r="R137" s="179">
        <f t="shared" si="32"/>
        <v>0</v>
      </c>
      <c r="S137" s="179">
        <v>0</v>
      </c>
      <c r="T137" s="180">
        <f t="shared" si="33"/>
        <v>0</v>
      </c>
      <c r="AR137" s="13" t="s">
        <v>22</v>
      </c>
      <c r="AT137" s="13" t="s">
        <v>132</v>
      </c>
      <c r="AU137" s="13" t="s">
        <v>83</v>
      </c>
      <c r="AY137" s="13" t="s">
        <v>129</v>
      </c>
      <c r="BE137" s="181">
        <f t="shared" si="34"/>
        <v>0</v>
      </c>
      <c r="BF137" s="181">
        <f t="shared" si="35"/>
        <v>0</v>
      </c>
      <c r="BG137" s="181">
        <f t="shared" si="36"/>
        <v>0</v>
      </c>
      <c r="BH137" s="181">
        <f t="shared" si="37"/>
        <v>0</v>
      </c>
      <c r="BI137" s="181">
        <f t="shared" si="38"/>
        <v>0</v>
      </c>
      <c r="BJ137" s="13" t="s">
        <v>22</v>
      </c>
      <c r="BK137" s="181">
        <f t="shared" si="39"/>
        <v>0</v>
      </c>
      <c r="BL137" s="13" t="s">
        <v>22</v>
      </c>
      <c r="BM137" s="13" t="s">
        <v>549</v>
      </c>
    </row>
    <row r="138" spans="2:65" s="1" customFormat="1" ht="16.5" customHeight="1">
      <c r="B138" s="30"/>
      <c r="C138" s="182" t="s">
        <v>520</v>
      </c>
      <c r="D138" s="182" t="s">
        <v>138</v>
      </c>
      <c r="E138" s="183" t="s">
        <v>213</v>
      </c>
      <c r="F138" s="184" t="s">
        <v>214</v>
      </c>
      <c r="G138" s="185" t="s">
        <v>144</v>
      </c>
      <c r="H138" s="186">
        <v>3000</v>
      </c>
      <c r="I138" s="187"/>
      <c r="J138" s="188">
        <f t="shared" si="30"/>
        <v>0</v>
      </c>
      <c r="K138" s="184" t="s">
        <v>136</v>
      </c>
      <c r="L138" s="189"/>
      <c r="M138" s="190" t="s">
        <v>20</v>
      </c>
      <c r="N138" s="191" t="s">
        <v>45</v>
      </c>
      <c r="O138" s="56"/>
      <c r="P138" s="179">
        <f t="shared" si="31"/>
        <v>0</v>
      </c>
      <c r="Q138" s="179">
        <v>0</v>
      </c>
      <c r="R138" s="179">
        <f t="shared" si="32"/>
        <v>0</v>
      </c>
      <c r="S138" s="179">
        <v>0</v>
      </c>
      <c r="T138" s="180">
        <f t="shared" si="33"/>
        <v>0</v>
      </c>
      <c r="AR138" s="13" t="s">
        <v>149</v>
      </c>
      <c r="AT138" s="13" t="s">
        <v>138</v>
      </c>
      <c r="AU138" s="13" t="s">
        <v>83</v>
      </c>
      <c r="AY138" s="13" t="s">
        <v>129</v>
      </c>
      <c r="BE138" s="181">
        <f t="shared" si="34"/>
        <v>0</v>
      </c>
      <c r="BF138" s="181">
        <f t="shared" si="35"/>
        <v>0</v>
      </c>
      <c r="BG138" s="181">
        <f t="shared" si="36"/>
        <v>0</v>
      </c>
      <c r="BH138" s="181">
        <f t="shared" si="37"/>
        <v>0</v>
      </c>
      <c r="BI138" s="181">
        <f t="shared" si="38"/>
        <v>0</v>
      </c>
      <c r="BJ138" s="13" t="s">
        <v>22</v>
      </c>
      <c r="BK138" s="181">
        <f t="shared" si="39"/>
        <v>0</v>
      </c>
      <c r="BL138" s="13" t="s">
        <v>149</v>
      </c>
      <c r="BM138" s="13" t="s">
        <v>551</v>
      </c>
    </row>
    <row r="139" spans="2:65" s="1" customFormat="1" ht="16.5" customHeight="1">
      <c r="B139" s="30"/>
      <c r="C139" s="170" t="s">
        <v>524</v>
      </c>
      <c r="D139" s="170" t="s">
        <v>132</v>
      </c>
      <c r="E139" s="171" t="s">
        <v>553</v>
      </c>
      <c r="F139" s="172" t="s">
        <v>554</v>
      </c>
      <c r="G139" s="173" t="s">
        <v>135</v>
      </c>
      <c r="H139" s="174">
        <v>3</v>
      </c>
      <c r="I139" s="175"/>
      <c r="J139" s="176">
        <f t="shared" si="30"/>
        <v>0</v>
      </c>
      <c r="K139" s="172" t="s">
        <v>136</v>
      </c>
      <c r="L139" s="34"/>
      <c r="M139" s="177" t="s">
        <v>20</v>
      </c>
      <c r="N139" s="178" t="s">
        <v>45</v>
      </c>
      <c r="O139" s="56"/>
      <c r="P139" s="179">
        <f t="shared" si="31"/>
        <v>0</v>
      </c>
      <c r="Q139" s="179">
        <v>0</v>
      </c>
      <c r="R139" s="179">
        <f t="shared" si="32"/>
        <v>0</v>
      </c>
      <c r="S139" s="179">
        <v>0</v>
      </c>
      <c r="T139" s="180">
        <f t="shared" si="33"/>
        <v>0</v>
      </c>
      <c r="AR139" s="13" t="s">
        <v>22</v>
      </c>
      <c r="AT139" s="13" t="s">
        <v>132</v>
      </c>
      <c r="AU139" s="13" t="s">
        <v>83</v>
      </c>
      <c r="AY139" s="13" t="s">
        <v>129</v>
      </c>
      <c r="BE139" s="181">
        <f t="shared" si="34"/>
        <v>0</v>
      </c>
      <c r="BF139" s="181">
        <f t="shared" si="35"/>
        <v>0</v>
      </c>
      <c r="BG139" s="181">
        <f t="shared" si="36"/>
        <v>0</v>
      </c>
      <c r="BH139" s="181">
        <f t="shared" si="37"/>
        <v>0</v>
      </c>
      <c r="BI139" s="181">
        <f t="shared" si="38"/>
        <v>0</v>
      </c>
      <c r="BJ139" s="13" t="s">
        <v>22</v>
      </c>
      <c r="BK139" s="181">
        <f t="shared" si="39"/>
        <v>0</v>
      </c>
      <c r="BL139" s="13" t="s">
        <v>22</v>
      </c>
      <c r="BM139" s="13" t="s">
        <v>555</v>
      </c>
    </row>
    <row r="140" spans="2:65" s="1" customFormat="1" ht="16.5" customHeight="1">
      <c r="B140" s="30"/>
      <c r="C140" s="182" t="s">
        <v>526</v>
      </c>
      <c r="D140" s="182" t="s">
        <v>138</v>
      </c>
      <c r="E140" s="183" t="s">
        <v>557</v>
      </c>
      <c r="F140" s="184" t="s">
        <v>558</v>
      </c>
      <c r="G140" s="185" t="s">
        <v>135</v>
      </c>
      <c r="H140" s="186">
        <v>3</v>
      </c>
      <c r="I140" s="187"/>
      <c r="J140" s="188">
        <f t="shared" si="30"/>
        <v>0</v>
      </c>
      <c r="K140" s="184" t="s">
        <v>136</v>
      </c>
      <c r="L140" s="189"/>
      <c r="M140" s="190" t="s">
        <v>20</v>
      </c>
      <c r="N140" s="191" t="s">
        <v>45</v>
      </c>
      <c r="O140" s="56"/>
      <c r="P140" s="179">
        <f t="shared" si="31"/>
        <v>0</v>
      </c>
      <c r="Q140" s="179">
        <v>0</v>
      </c>
      <c r="R140" s="179">
        <f t="shared" si="32"/>
        <v>0</v>
      </c>
      <c r="S140" s="179">
        <v>0</v>
      </c>
      <c r="T140" s="180">
        <f t="shared" si="33"/>
        <v>0</v>
      </c>
      <c r="AR140" s="13" t="s">
        <v>386</v>
      </c>
      <c r="AT140" s="13" t="s">
        <v>138</v>
      </c>
      <c r="AU140" s="13" t="s">
        <v>83</v>
      </c>
      <c r="AY140" s="13" t="s">
        <v>129</v>
      </c>
      <c r="BE140" s="181">
        <f t="shared" si="34"/>
        <v>0</v>
      </c>
      <c r="BF140" s="181">
        <f t="shared" si="35"/>
        <v>0</v>
      </c>
      <c r="BG140" s="181">
        <f t="shared" si="36"/>
        <v>0</v>
      </c>
      <c r="BH140" s="181">
        <f t="shared" si="37"/>
        <v>0</v>
      </c>
      <c r="BI140" s="181">
        <f t="shared" si="38"/>
        <v>0</v>
      </c>
      <c r="BJ140" s="13" t="s">
        <v>22</v>
      </c>
      <c r="BK140" s="181">
        <f t="shared" si="39"/>
        <v>0</v>
      </c>
      <c r="BL140" s="13" t="s">
        <v>386</v>
      </c>
      <c r="BM140" s="13" t="s">
        <v>559</v>
      </c>
    </row>
    <row r="141" spans="2:65" s="1" customFormat="1" ht="16.5" customHeight="1">
      <c r="B141" s="30"/>
      <c r="C141" s="170" t="s">
        <v>528</v>
      </c>
      <c r="D141" s="170" t="s">
        <v>132</v>
      </c>
      <c r="E141" s="171" t="s">
        <v>431</v>
      </c>
      <c r="F141" s="172" t="s">
        <v>432</v>
      </c>
      <c r="G141" s="173" t="s">
        <v>135</v>
      </c>
      <c r="H141" s="174">
        <v>10</v>
      </c>
      <c r="I141" s="175"/>
      <c r="J141" s="176">
        <f t="shared" si="30"/>
        <v>0</v>
      </c>
      <c r="K141" s="172" t="s">
        <v>136</v>
      </c>
      <c r="L141" s="34"/>
      <c r="M141" s="177" t="s">
        <v>20</v>
      </c>
      <c r="N141" s="178" t="s">
        <v>45</v>
      </c>
      <c r="O141" s="56"/>
      <c r="P141" s="179">
        <f t="shared" si="31"/>
        <v>0</v>
      </c>
      <c r="Q141" s="179">
        <v>0</v>
      </c>
      <c r="R141" s="179">
        <f t="shared" si="32"/>
        <v>0</v>
      </c>
      <c r="S141" s="179">
        <v>0</v>
      </c>
      <c r="T141" s="180">
        <f t="shared" si="33"/>
        <v>0</v>
      </c>
      <c r="AR141" s="13" t="s">
        <v>22</v>
      </c>
      <c r="AT141" s="13" t="s">
        <v>132</v>
      </c>
      <c r="AU141" s="13" t="s">
        <v>83</v>
      </c>
      <c r="AY141" s="13" t="s">
        <v>129</v>
      </c>
      <c r="BE141" s="181">
        <f t="shared" si="34"/>
        <v>0</v>
      </c>
      <c r="BF141" s="181">
        <f t="shared" si="35"/>
        <v>0</v>
      </c>
      <c r="BG141" s="181">
        <f t="shared" si="36"/>
        <v>0</v>
      </c>
      <c r="BH141" s="181">
        <f t="shared" si="37"/>
        <v>0</v>
      </c>
      <c r="BI141" s="181">
        <f t="shared" si="38"/>
        <v>0</v>
      </c>
      <c r="BJ141" s="13" t="s">
        <v>22</v>
      </c>
      <c r="BK141" s="181">
        <f t="shared" si="39"/>
        <v>0</v>
      </c>
      <c r="BL141" s="13" t="s">
        <v>22</v>
      </c>
      <c r="BM141" s="13" t="s">
        <v>561</v>
      </c>
    </row>
    <row r="142" spans="2:65" s="1" customFormat="1" ht="16.5" customHeight="1">
      <c r="B142" s="30"/>
      <c r="C142" s="182" t="s">
        <v>530</v>
      </c>
      <c r="D142" s="182" t="s">
        <v>138</v>
      </c>
      <c r="E142" s="183" t="s">
        <v>434</v>
      </c>
      <c r="F142" s="184" t="s">
        <v>435</v>
      </c>
      <c r="G142" s="185" t="s">
        <v>135</v>
      </c>
      <c r="H142" s="186">
        <v>10</v>
      </c>
      <c r="I142" s="187"/>
      <c r="J142" s="188">
        <f t="shared" si="30"/>
        <v>0</v>
      </c>
      <c r="K142" s="184" t="s">
        <v>136</v>
      </c>
      <c r="L142" s="189"/>
      <c r="M142" s="190" t="s">
        <v>20</v>
      </c>
      <c r="N142" s="191" t="s">
        <v>45</v>
      </c>
      <c r="O142" s="56"/>
      <c r="P142" s="179">
        <f t="shared" si="31"/>
        <v>0</v>
      </c>
      <c r="Q142" s="179">
        <v>0</v>
      </c>
      <c r="R142" s="179">
        <f t="shared" si="32"/>
        <v>0</v>
      </c>
      <c r="S142" s="179">
        <v>0</v>
      </c>
      <c r="T142" s="180">
        <f t="shared" si="33"/>
        <v>0</v>
      </c>
      <c r="AR142" s="13" t="s">
        <v>83</v>
      </c>
      <c r="AT142" s="13" t="s">
        <v>138</v>
      </c>
      <c r="AU142" s="13" t="s">
        <v>83</v>
      </c>
      <c r="AY142" s="13" t="s">
        <v>129</v>
      </c>
      <c r="BE142" s="181">
        <f t="shared" si="34"/>
        <v>0</v>
      </c>
      <c r="BF142" s="181">
        <f t="shared" si="35"/>
        <v>0</v>
      </c>
      <c r="BG142" s="181">
        <f t="shared" si="36"/>
        <v>0</v>
      </c>
      <c r="BH142" s="181">
        <f t="shared" si="37"/>
        <v>0</v>
      </c>
      <c r="BI142" s="181">
        <f t="shared" si="38"/>
        <v>0</v>
      </c>
      <c r="BJ142" s="13" t="s">
        <v>22</v>
      </c>
      <c r="BK142" s="181">
        <f t="shared" si="39"/>
        <v>0</v>
      </c>
      <c r="BL142" s="13" t="s">
        <v>22</v>
      </c>
      <c r="BM142" s="13" t="s">
        <v>563</v>
      </c>
    </row>
    <row r="143" spans="2:65" s="1" customFormat="1" ht="16.5" customHeight="1">
      <c r="B143" s="30"/>
      <c r="C143" s="170" t="s">
        <v>532</v>
      </c>
      <c r="D143" s="170" t="s">
        <v>132</v>
      </c>
      <c r="E143" s="171" t="s">
        <v>613</v>
      </c>
      <c r="F143" s="172" t="s">
        <v>614</v>
      </c>
      <c r="G143" s="173" t="s">
        <v>144</v>
      </c>
      <c r="H143" s="174">
        <v>20</v>
      </c>
      <c r="I143" s="175"/>
      <c r="J143" s="176">
        <f t="shared" si="30"/>
        <v>0</v>
      </c>
      <c r="K143" s="172" t="s">
        <v>136</v>
      </c>
      <c r="L143" s="34"/>
      <c r="M143" s="177" t="s">
        <v>20</v>
      </c>
      <c r="N143" s="178" t="s">
        <v>45</v>
      </c>
      <c r="O143" s="56"/>
      <c r="P143" s="179">
        <f t="shared" si="31"/>
        <v>0</v>
      </c>
      <c r="Q143" s="179">
        <v>0</v>
      </c>
      <c r="R143" s="179">
        <f t="shared" si="32"/>
        <v>0</v>
      </c>
      <c r="S143" s="179">
        <v>0</v>
      </c>
      <c r="T143" s="180">
        <f t="shared" si="33"/>
        <v>0</v>
      </c>
      <c r="AR143" s="13" t="s">
        <v>22</v>
      </c>
      <c r="AT143" s="13" t="s">
        <v>132</v>
      </c>
      <c r="AU143" s="13" t="s">
        <v>83</v>
      </c>
      <c r="AY143" s="13" t="s">
        <v>129</v>
      </c>
      <c r="BE143" s="181">
        <f t="shared" si="34"/>
        <v>0</v>
      </c>
      <c r="BF143" s="181">
        <f t="shared" si="35"/>
        <v>0</v>
      </c>
      <c r="BG143" s="181">
        <f t="shared" si="36"/>
        <v>0</v>
      </c>
      <c r="BH143" s="181">
        <f t="shared" si="37"/>
        <v>0</v>
      </c>
      <c r="BI143" s="181">
        <f t="shared" si="38"/>
        <v>0</v>
      </c>
      <c r="BJ143" s="13" t="s">
        <v>22</v>
      </c>
      <c r="BK143" s="181">
        <f t="shared" si="39"/>
        <v>0</v>
      </c>
      <c r="BL143" s="13" t="s">
        <v>22</v>
      </c>
      <c r="BM143" s="13" t="s">
        <v>845</v>
      </c>
    </row>
    <row r="144" spans="2:65" s="1" customFormat="1" ht="16.5" customHeight="1">
      <c r="B144" s="30"/>
      <c r="C144" s="182" t="s">
        <v>534</v>
      </c>
      <c r="D144" s="182" t="s">
        <v>138</v>
      </c>
      <c r="E144" s="183" t="s">
        <v>617</v>
      </c>
      <c r="F144" s="184" t="s">
        <v>618</v>
      </c>
      <c r="G144" s="185" t="s">
        <v>144</v>
      </c>
      <c r="H144" s="186">
        <v>20</v>
      </c>
      <c r="I144" s="187"/>
      <c r="J144" s="188">
        <f t="shared" si="30"/>
        <v>0</v>
      </c>
      <c r="K144" s="184" t="s">
        <v>136</v>
      </c>
      <c r="L144" s="189"/>
      <c r="M144" s="190" t="s">
        <v>20</v>
      </c>
      <c r="N144" s="191" t="s">
        <v>45</v>
      </c>
      <c r="O144" s="56"/>
      <c r="P144" s="179">
        <f t="shared" si="31"/>
        <v>0</v>
      </c>
      <c r="Q144" s="179">
        <v>0</v>
      </c>
      <c r="R144" s="179">
        <f t="shared" si="32"/>
        <v>0</v>
      </c>
      <c r="S144" s="179">
        <v>0</v>
      </c>
      <c r="T144" s="180">
        <f t="shared" si="33"/>
        <v>0</v>
      </c>
      <c r="AR144" s="13" t="s">
        <v>83</v>
      </c>
      <c r="AT144" s="13" t="s">
        <v>138</v>
      </c>
      <c r="AU144" s="13" t="s">
        <v>83</v>
      </c>
      <c r="AY144" s="13" t="s">
        <v>129</v>
      </c>
      <c r="BE144" s="181">
        <f t="shared" si="34"/>
        <v>0</v>
      </c>
      <c r="BF144" s="181">
        <f t="shared" si="35"/>
        <v>0</v>
      </c>
      <c r="BG144" s="181">
        <f t="shared" si="36"/>
        <v>0</v>
      </c>
      <c r="BH144" s="181">
        <f t="shared" si="37"/>
        <v>0</v>
      </c>
      <c r="BI144" s="181">
        <f t="shared" si="38"/>
        <v>0</v>
      </c>
      <c r="BJ144" s="13" t="s">
        <v>22</v>
      </c>
      <c r="BK144" s="181">
        <f t="shared" si="39"/>
        <v>0</v>
      </c>
      <c r="BL144" s="13" t="s">
        <v>22</v>
      </c>
      <c r="BM144" s="13" t="s">
        <v>619</v>
      </c>
    </row>
    <row r="145" spans="2:65" s="1" customFormat="1" ht="16.5" customHeight="1">
      <c r="B145" s="30"/>
      <c r="C145" s="170" t="s">
        <v>536</v>
      </c>
      <c r="D145" s="170" t="s">
        <v>132</v>
      </c>
      <c r="E145" s="171" t="s">
        <v>265</v>
      </c>
      <c r="F145" s="172" t="s">
        <v>266</v>
      </c>
      <c r="G145" s="173" t="s">
        <v>135</v>
      </c>
      <c r="H145" s="174">
        <v>1</v>
      </c>
      <c r="I145" s="175"/>
      <c r="J145" s="176">
        <f t="shared" si="30"/>
        <v>0</v>
      </c>
      <c r="K145" s="172" t="s">
        <v>136</v>
      </c>
      <c r="L145" s="34"/>
      <c r="M145" s="177" t="s">
        <v>20</v>
      </c>
      <c r="N145" s="178" t="s">
        <v>45</v>
      </c>
      <c r="O145" s="56"/>
      <c r="P145" s="179">
        <f t="shared" si="31"/>
        <v>0</v>
      </c>
      <c r="Q145" s="179">
        <v>0</v>
      </c>
      <c r="R145" s="179">
        <f t="shared" si="32"/>
        <v>0</v>
      </c>
      <c r="S145" s="179">
        <v>0</v>
      </c>
      <c r="T145" s="180">
        <f t="shared" si="33"/>
        <v>0</v>
      </c>
      <c r="AR145" s="13" t="s">
        <v>22</v>
      </c>
      <c r="AT145" s="13" t="s">
        <v>132</v>
      </c>
      <c r="AU145" s="13" t="s">
        <v>83</v>
      </c>
      <c r="AY145" s="13" t="s">
        <v>129</v>
      </c>
      <c r="BE145" s="181">
        <f t="shared" si="34"/>
        <v>0</v>
      </c>
      <c r="BF145" s="181">
        <f t="shared" si="35"/>
        <v>0</v>
      </c>
      <c r="BG145" s="181">
        <f t="shared" si="36"/>
        <v>0</v>
      </c>
      <c r="BH145" s="181">
        <f t="shared" si="37"/>
        <v>0</v>
      </c>
      <c r="BI145" s="181">
        <f t="shared" si="38"/>
        <v>0</v>
      </c>
      <c r="BJ145" s="13" t="s">
        <v>22</v>
      </c>
      <c r="BK145" s="181">
        <f t="shared" si="39"/>
        <v>0</v>
      </c>
      <c r="BL145" s="13" t="s">
        <v>22</v>
      </c>
      <c r="BM145" s="13" t="s">
        <v>868</v>
      </c>
    </row>
    <row r="146" spans="2:65" s="1" customFormat="1" ht="16.5" customHeight="1">
      <c r="B146" s="30"/>
      <c r="C146" s="170" t="s">
        <v>538</v>
      </c>
      <c r="D146" s="170" t="s">
        <v>132</v>
      </c>
      <c r="E146" s="171" t="s">
        <v>271</v>
      </c>
      <c r="F146" s="172" t="s">
        <v>272</v>
      </c>
      <c r="G146" s="173" t="s">
        <v>135</v>
      </c>
      <c r="H146" s="174">
        <v>10</v>
      </c>
      <c r="I146" s="175"/>
      <c r="J146" s="176">
        <f t="shared" si="30"/>
        <v>0</v>
      </c>
      <c r="K146" s="172" t="s">
        <v>136</v>
      </c>
      <c r="L146" s="34"/>
      <c r="M146" s="177" t="s">
        <v>20</v>
      </c>
      <c r="N146" s="178" t="s">
        <v>45</v>
      </c>
      <c r="O146" s="56"/>
      <c r="P146" s="179">
        <f t="shared" si="31"/>
        <v>0</v>
      </c>
      <c r="Q146" s="179">
        <v>0</v>
      </c>
      <c r="R146" s="179">
        <f t="shared" si="32"/>
        <v>0</v>
      </c>
      <c r="S146" s="179">
        <v>0</v>
      </c>
      <c r="T146" s="180">
        <f t="shared" si="33"/>
        <v>0</v>
      </c>
      <c r="AR146" s="13" t="s">
        <v>22</v>
      </c>
      <c r="AT146" s="13" t="s">
        <v>132</v>
      </c>
      <c r="AU146" s="13" t="s">
        <v>83</v>
      </c>
      <c r="AY146" s="13" t="s">
        <v>129</v>
      </c>
      <c r="BE146" s="181">
        <f t="shared" si="34"/>
        <v>0</v>
      </c>
      <c r="BF146" s="181">
        <f t="shared" si="35"/>
        <v>0</v>
      </c>
      <c r="BG146" s="181">
        <f t="shared" si="36"/>
        <v>0</v>
      </c>
      <c r="BH146" s="181">
        <f t="shared" si="37"/>
        <v>0</v>
      </c>
      <c r="BI146" s="181">
        <f t="shared" si="38"/>
        <v>0</v>
      </c>
      <c r="BJ146" s="13" t="s">
        <v>22</v>
      </c>
      <c r="BK146" s="181">
        <f t="shared" si="39"/>
        <v>0</v>
      </c>
      <c r="BL146" s="13" t="s">
        <v>22</v>
      </c>
      <c r="BM146" s="13" t="s">
        <v>869</v>
      </c>
    </row>
    <row r="147" spans="2:65" s="1" customFormat="1" ht="16.5" customHeight="1">
      <c r="B147" s="30"/>
      <c r="C147" s="170" t="s">
        <v>540</v>
      </c>
      <c r="D147" s="170" t="s">
        <v>132</v>
      </c>
      <c r="E147" s="171" t="s">
        <v>274</v>
      </c>
      <c r="F147" s="172" t="s">
        <v>275</v>
      </c>
      <c r="G147" s="173" t="s">
        <v>135</v>
      </c>
      <c r="H147" s="174">
        <v>2</v>
      </c>
      <c r="I147" s="175"/>
      <c r="J147" s="176">
        <f t="shared" si="30"/>
        <v>0</v>
      </c>
      <c r="K147" s="172" t="s">
        <v>136</v>
      </c>
      <c r="L147" s="34"/>
      <c r="M147" s="177" t="s">
        <v>20</v>
      </c>
      <c r="N147" s="178" t="s">
        <v>45</v>
      </c>
      <c r="O147" s="56"/>
      <c r="P147" s="179">
        <f t="shared" si="31"/>
        <v>0</v>
      </c>
      <c r="Q147" s="179">
        <v>0</v>
      </c>
      <c r="R147" s="179">
        <f t="shared" si="32"/>
        <v>0</v>
      </c>
      <c r="S147" s="179">
        <v>0</v>
      </c>
      <c r="T147" s="180">
        <f t="shared" si="33"/>
        <v>0</v>
      </c>
      <c r="AR147" s="13" t="s">
        <v>22</v>
      </c>
      <c r="AT147" s="13" t="s">
        <v>132</v>
      </c>
      <c r="AU147" s="13" t="s">
        <v>83</v>
      </c>
      <c r="AY147" s="13" t="s">
        <v>129</v>
      </c>
      <c r="BE147" s="181">
        <f t="shared" si="34"/>
        <v>0</v>
      </c>
      <c r="BF147" s="181">
        <f t="shared" si="35"/>
        <v>0</v>
      </c>
      <c r="BG147" s="181">
        <f t="shared" si="36"/>
        <v>0</v>
      </c>
      <c r="BH147" s="181">
        <f t="shared" si="37"/>
        <v>0</v>
      </c>
      <c r="BI147" s="181">
        <f t="shared" si="38"/>
        <v>0</v>
      </c>
      <c r="BJ147" s="13" t="s">
        <v>22</v>
      </c>
      <c r="BK147" s="181">
        <f t="shared" si="39"/>
        <v>0</v>
      </c>
      <c r="BL147" s="13" t="s">
        <v>22</v>
      </c>
      <c r="BM147" s="13" t="s">
        <v>870</v>
      </c>
    </row>
    <row r="148" spans="2:65" s="1" customFormat="1" ht="16.5" customHeight="1">
      <c r="B148" s="30"/>
      <c r="C148" s="170" t="s">
        <v>544</v>
      </c>
      <c r="D148" s="170" t="s">
        <v>132</v>
      </c>
      <c r="E148" s="171" t="s">
        <v>621</v>
      </c>
      <c r="F148" s="172" t="s">
        <v>622</v>
      </c>
      <c r="G148" s="173" t="s">
        <v>237</v>
      </c>
      <c r="H148" s="174">
        <v>60</v>
      </c>
      <c r="I148" s="175"/>
      <c r="J148" s="176">
        <f t="shared" si="30"/>
        <v>0</v>
      </c>
      <c r="K148" s="172" t="s">
        <v>136</v>
      </c>
      <c r="L148" s="34"/>
      <c r="M148" s="177" t="s">
        <v>20</v>
      </c>
      <c r="N148" s="178" t="s">
        <v>45</v>
      </c>
      <c r="O148" s="56"/>
      <c r="P148" s="179">
        <f t="shared" si="31"/>
        <v>0</v>
      </c>
      <c r="Q148" s="179">
        <v>0</v>
      </c>
      <c r="R148" s="179">
        <f t="shared" si="32"/>
        <v>0</v>
      </c>
      <c r="S148" s="179">
        <v>0</v>
      </c>
      <c r="T148" s="180">
        <f t="shared" si="33"/>
        <v>0</v>
      </c>
      <c r="AR148" s="13" t="s">
        <v>22</v>
      </c>
      <c r="AT148" s="13" t="s">
        <v>132</v>
      </c>
      <c r="AU148" s="13" t="s">
        <v>83</v>
      </c>
      <c r="AY148" s="13" t="s">
        <v>129</v>
      </c>
      <c r="BE148" s="181">
        <f t="shared" si="34"/>
        <v>0</v>
      </c>
      <c r="BF148" s="181">
        <f t="shared" si="35"/>
        <v>0</v>
      </c>
      <c r="BG148" s="181">
        <f t="shared" si="36"/>
        <v>0</v>
      </c>
      <c r="BH148" s="181">
        <f t="shared" si="37"/>
        <v>0</v>
      </c>
      <c r="BI148" s="181">
        <f t="shared" si="38"/>
        <v>0</v>
      </c>
      <c r="BJ148" s="13" t="s">
        <v>22</v>
      </c>
      <c r="BK148" s="181">
        <f t="shared" si="39"/>
        <v>0</v>
      </c>
      <c r="BL148" s="13" t="s">
        <v>22</v>
      </c>
      <c r="BM148" s="13" t="s">
        <v>871</v>
      </c>
    </row>
    <row r="149" spans="2:65" s="10" customFormat="1" ht="22.9" customHeight="1">
      <c r="B149" s="154"/>
      <c r="C149" s="155"/>
      <c r="D149" s="156" t="s">
        <v>73</v>
      </c>
      <c r="E149" s="168" t="s">
        <v>232</v>
      </c>
      <c r="F149" s="168" t="s">
        <v>233</v>
      </c>
      <c r="G149" s="155"/>
      <c r="H149" s="155"/>
      <c r="I149" s="158"/>
      <c r="J149" s="169">
        <f>BK149</f>
        <v>0</v>
      </c>
      <c r="K149" s="155"/>
      <c r="L149" s="160"/>
      <c r="M149" s="161"/>
      <c r="N149" s="162"/>
      <c r="O149" s="162"/>
      <c r="P149" s="163">
        <f>SUM(P150:P167)</f>
        <v>0</v>
      </c>
      <c r="Q149" s="162"/>
      <c r="R149" s="163">
        <f>SUM(R150:R167)</f>
        <v>0</v>
      </c>
      <c r="S149" s="162"/>
      <c r="T149" s="164">
        <f>SUM(T150:T167)</f>
        <v>0</v>
      </c>
      <c r="AR149" s="165" t="s">
        <v>146</v>
      </c>
      <c r="AT149" s="166" t="s">
        <v>73</v>
      </c>
      <c r="AU149" s="166" t="s">
        <v>22</v>
      </c>
      <c r="AY149" s="165" t="s">
        <v>129</v>
      </c>
      <c r="BK149" s="167">
        <f>SUM(BK150:BK167)</f>
        <v>0</v>
      </c>
    </row>
    <row r="150" spans="2:65" s="1" customFormat="1" ht="33.75" customHeight="1">
      <c r="B150" s="30"/>
      <c r="C150" s="170" t="s">
        <v>548</v>
      </c>
      <c r="D150" s="170" t="s">
        <v>132</v>
      </c>
      <c r="E150" s="171" t="s">
        <v>730</v>
      </c>
      <c r="F150" s="172" t="s">
        <v>731</v>
      </c>
      <c r="G150" s="173" t="s">
        <v>135</v>
      </c>
      <c r="H150" s="174">
        <v>1</v>
      </c>
      <c r="I150" s="175"/>
      <c r="J150" s="176">
        <f t="shared" ref="J150:J167" si="40">ROUND(I150*H150,2)</f>
        <v>0</v>
      </c>
      <c r="K150" s="172" t="s">
        <v>136</v>
      </c>
      <c r="L150" s="34"/>
      <c r="M150" s="177" t="s">
        <v>20</v>
      </c>
      <c r="N150" s="178" t="s">
        <v>45</v>
      </c>
      <c r="O150" s="56"/>
      <c r="P150" s="179">
        <f t="shared" ref="P150:P167" si="41">O150*H150</f>
        <v>0</v>
      </c>
      <c r="Q150" s="179">
        <v>0</v>
      </c>
      <c r="R150" s="179">
        <f t="shared" ref="R150:R167" si="42">Q150*H150</f>
        <v>0</v>
      </c>
      <c r="S150" s="179">
        <v>0</v>
      </c>
      <c r="T150" s="180">
        <f t="shared" ref="T150:T167" si="43">S150*H150</f>
        <v>0</v>
      </c>
      <c r="AR150" s="13" t="s">
        <v>22</v>
      </c>
      <c r="AT150" s="13" t="s">
        <v>132</v>
      </c>
      <c r="AU150" s="13" t="s">
        <v>83</v>
      </c>
      <c r="AY150" s="13" t="s">
        <v>129</v>
      </c>
      <c r="BE150" s="181">
        <f t="shared" ref="BE150:BE167" si="44">IF(N150="základní",J150,0)</f>
        <v>0</v>
      </c>
      <c r="BF150" s="181">
        <f t="shared" ref="BF150:BF167" si="45">IF(N150="snížená",J150,0)</f>
        <v>0</v>
      </c>
      <c r="BG150" s="181">
        <f t="shared" ref="BG150:BG167" si="46">IF(N150="zákl. přenesená",J150,0)</f>
        <v>0</v>
      </c>
      <c r="BH150" s="181">
        <f t="shared" ref="BH150:BH167" si="47">IF(N150="sníž. přenesená",J150,0)</f>
        <v>0</v>
      </c>
      <c r="BI150" s="181">
        <f t="shared" ref="BI150:BI167" si="48">IF(N150="nulová",J150,0)</f>
        <v>0</v>
      </c>
      <c r="BJ150" s="13" t="s">
        <v>22</v>
      </c>
      <c r="BK150" s="181">
        <f t="shared" ref="BK150:BK167" si="49">ROUND(I150*H150,2)</f>
        <v>0</v>
      </c>
      <c r="BL150" s="13" t="s">
        <v>22</v>
      </c>
      <c r="BM150" s="13" t="s">
        <v>732</v>
      </c>
    </row>
    <row r="151" spans="2:65" s="1" customFormat="1" ht="22.5" customHeight="1">
      <c r="B151" s="30"/>
      <c r="C151" s="170" t="s">
        <v>550</v>
      </c>
      <c r="D151" s="170" t="s">
        <v>132</v>
      </c>
      <c r="E151" s="171" t="s">
        <v>734</v>
      </c>
      <c r="F151" s="172" t="s">
        <v>735</v>
      </c>
      <c r="G151" s="173" t="s">
        <v>135</v>
      </c>
      <c r="H151" s="174">
        <v>1</v>
      </c>
      <c r="I151" s="175"/>
      <c r="J151" s="176">
        <f t="shared" si="40"/>
        <v>0</v>
      </c>
      <c r="K151" s="172" t="s">
        <v>136</v>
      </c>
      <c r="L151" s="34"/>
      <c r="M151" s="177" t="s">
        <v>20</v>
      </c>
      <c r="N151" s="178" t="s">
        <v>45</v>
      </c>
      <c r="O151" s="56"/>
      <c r="P151" s="179">
        <f t="shared" si="41"/>
        <v>0</v>
      </c>
      <c r="Q151" s="179">
        <v>0</v>
      </c>
      <c r="R151" s="179">
        <f t="shared" si="42"/>
        <v>0</v>
      </c>
      <c r="S151" s="179">
        <v>0</v>
      </c>
      <c r="T151" s="180">
        <f t="shared" si="43"/>
        <v>0</v>
      </c>
      <c r="AR151" s="13" t="s">
        <v>22</v>
      </c>
      <c r="AT151" s="13" t="s">
        <v>132</v>
      </c>
      <c r="AU151" s="13" t="s">
        <v>83</v>
      </c>
      <c r="AY151" s="13" t="s">
        <v>129</v>
      </c>
      <c r="BE151" s="181">
        <f t="shared" si="44"/>
        <v>0</v>
      </c>
      <c r="BF151" s="181">
        <f t="shared" si="45"/>
        <v>0</v>
      </c>
      <c r="BG151" s="181">
        <f t="shared" si="46"/>
        <v>0</v>
      </c>
      <c r="BH151" s="181">
        <f t="shared" si="47"/>
        <v>0</v>
      </c>
      <c r="BI151" s="181">
        <f t="shared" si="48"/>
        <v>0</v>
      </c>
      <c r="BJ151" s="13" t="s">
        <v>22</v>
      </c>
      <c r="BK151" s="181">
        <f t="shared" si="49"/>
        <v>0</v>
      </c>
      <c r="BL151" s="13" t="s">
        <v>22</v>
      </c>
      <c r="BM151" s="13" t="s">
        <v>736</v>
      </c>
    </row>
    <row r="152" spans="2:65" s="1" customFormat="1" ht="22.5" customHeight="1">
      <c r="B152" s="30"/>
      <c r="C152" s="170" t="s">
        <v>552</v>
      </c>
      <c r="D152" s="170" t="s">
        <v>132</v>
      </c>
      <c r="E152" s="171" t="s">
        <v>235</v>
      </c>
      <c r="F152" s="172" t="s">
        <v>236</v>
      </c>
      <c r="G152" s="173" t="s">
        <v>237</v>
      </c>
      <c r="H152" s="174">
        <v>60</v>
      </c>
      <c r="I152" s="175"/>
      <c r="J152" s="176">
        <f t="shared" si="40"/>
        <v>0</v>
      </c>
      <c r="K152" s="172" t="s">
        <v>136</v>
      </c>
      <c r="L152" s="34"/>
      <c r="M152" s="177" t="s">
        <v>20</v>
      </c>
      <c r="N152" s="178" t="s">
        <v>45</v>
      </c>
      <c r="O152" s="56"/>
      <c r="P152" s="179">
        <f t="shared" si="41"/>
        <v>0</v>
      </c>
      <c r="Q152" s="179">
        <v>0</v>
      </c>
      <c r="R152" s="179">
        <f t="shared" si="42"/>
        <v>0</v>
      </c>
      <c r="S152" s="179">
        <v>0</v>
      </c>
      <c r="T152" s="180">
        <f t="shared" si="43"/>
        <v>0</v>
      </c>
      <c r="AR152" s="13" t="s">
        <v>22</v>
      </c>
      <c r="AT152" s="13" t="s">
        <v>132</v>
      </c>
      <c r="AU152" s="13" t="s">
        <v>83</v>
      </c>
      <c r="AY152" s="13" t="s">
        <v>129</v>
      </c>
      <c r="BE152" s="181">
        <f t="shared" si="44"/>
        <v>0</v>
      </c>
      <c r="BF152" s="181">
        <f t="shared" si="45"/>
        <v>0</v>
      </c>
      <c r="BG152" s="181">
        <f t="shared" si="46"/>
        <v>0</v>
      </c>
      <c r="BH152" s="181">
        <f t="shared" si="47"/>
        <v>0</v>
      </c>
      <c r="BI152" s="181">
        <f t="shared" si="48"/>
        <v>0</v>
      </c>
      <c r="BJ152" s="13" t="s">
        <v>22</v>
      </c>
      <c r="BK152" s="181">
        <f t="shared" si="49"/>
        <v>0</v>
      </c>
      <c r="BL152" s="13" t="s">
        <v>22</v>
      </c>
      <c r="BM152" s="13" t="s">
        <v>238</v>
      </c>
    </row>
    <row r="153" spans="2:65" s="1" customFormat="1" ht="22.5" customHeight="1">
      <c r="B153" s="30"/>
      <c r="C153" s="170" t="s">
        <v>556</v>
      </c>
      <c r="D153" s="170" t="s">
        <v>132</v>
      </c>
      <c r="E153" s="171" t="s">
        <v>240</v>
      </c>
      <c r="F153" s="172" t="s">
        <v>241</v>
      </c>
      <c r="G153" s="173" t="s">
        <v>237</v>
      </c>
      <c r="H153" s="174">
        <v>20</v>
      </c>
      <c r="I153" s="175"/>
      <c r="J153" s="176">
        <f t="shared" si="40"/>
        <v>0</v>
      </c>
      <c r="K153" s="172" t="s">
        <v>136</v>
      </c>
      <c r="L153" s="34"/>
      <c r="M153" s="177" t="s">
        <v>20</v>
      </c>
      <c r="N153" s="178" t="s">
        <v>45</v>
      </c>
      <c r="O153" s="56"/>
      <c r="P153" s="179">
        <f t="shared" si="41"/>
        <v>0</v>
      </c>
      <c r="Q153" s="179">
        <v>0</v>
      </c>
      <c r="R153" s="179">
        <f t="shared" si="42"/>
        <v>0</v>
      </c>
      <c r="S153" s="179">
        <v>0</v>
      </c>
      <c r="T153" s="180">
        <f t="shared" si="43"/>
        <v>0</v>
      </c>
      <c r="AR153" s="13" t="s">
        <v>22</v>
      </c>
      <c r="AT153" s="13" t="s">
        <v>132</v>
      </c>
      <c r="AU153" s="13" t="s">
        <v>83</v>
      </c>
      <c r="AY153" s="13" t="s">
        <v>129</v>
      </c>
      <c r="BE153" s="181">
        <f t="shared" si="44"/>
        <v>0</v>
      </c>
      <c r="BF153" s="181">
        <f t="shared" si="45"/>
        <v>0</v>
      </c>
      <c r="BG153" s="181">
        <f t="shared" si="46"/>
        <v>0</v>
      </c>
      <c r="BH153" s="181">
        <f t="shared" si="47"/>
        <v>0</v>
      </c>
      <c r="BI153" s="181">
        <f t="shared" si="48"/>
        <v>0</v>
      </c>
      <c r="BJ153" s="13" t="s">
        <v>22</v>
      </c>
      <c r="BK153" s="181">
        <f t="shared" si="49"/>
        <v>0</v>
      </c>
      <c r="BL153" s="13" t="s">
        <v>22</v>
      </c>
      <c r="BM153" s="13" t="s">
        <v>242</v>
      </c>
    </row>
    <row r="154" spans="2:65" s="1" customFormat="1" ht="16.5" customHeight="1">
      <c r="B154" s="30"/>
      <c r="C154" s="170" t="s">
        <v>560</v>
      </c>
      <c r="D154" s="170" t="s">
        <v>132</v>
      </c>
      <c r="E154" s="171" t="s">
        <v>244</v>
      </c>
      <c r="F154" s="172" t="s">
        <v>245</v>
      </c>
      <c r="G154" s="173" t="s">
        <v>237</v>
      </c>
      <c r="H154" s="174">
        <v>50</v>
      </c>
      <c r="I154" s="175"/>
      <c r="J154" s="176">
        <f t="shared" si="40"/>
        <v>0</v>
      </c>
      <c r="K154" s="172" t="s">
        <v>136</v>
      </c>
      <c r="L154" s="34"/>
      <c r="M154" s="177" t="s">
        <v>20</v>
      </c>
      <c r="N154" s="178" t="s">
        <v>45</v>
      </c>
      <c r="O154" s="56"/>
      <c r="P154" s="179">
        <f t="shared" si="41"/>
        <v>0</v>
      </c>
      <c r="Q154" s="179">
        <v>0</v>
      </c>
      <c r="R154" s="179">
        <f t="shared" si="42"/>
        <v>0</v>
      </c>
      <c r="S154" s="179">
        <v>0</v>
      </c>
      <c r="T154" s="180">
        <f t="shared" si="43"/>
        <v>0</v>
      </c>
      <c r="AR154" s="13" t="s">
        <v>22</v>
      </c>
      <c r="AT154" s="13" t="s">
        <v>132</v>
      </c>
      <c r="AU154" s="13" t="s">
        <v>83</v>
      </c>
      <c r="AY154" s="13" t="s">
        <v>129</v>
      </c>
      <c r="BE154" s="181">
        <f t="shared" si="44"/>
        <v>0</v>
      </c>
      <c r="BF154" s="181">
        <f t="shared" si="45"/>
        <v>0</v>
      </c>
      <c r="BG154" s="181">
        <f t="shared" si="46"/>
        <v>0</v>
      </c>
      <c r="BH154" s="181">
        <f t="shared" si="47"/>
        <v>0</v>
      </c>
      <c r="BI154" s="181">
        <f t="shared" si="48"/>
        <v>0</v>
      </c>
      <c r="BJ154" s="13" t="s">
        <v>22</v>
      </c>
      <c r="BK154" s="181">
        <f t="shared" si="49"/>
        <v>0</v>
      </c>
      <c r="BL154" s="13" t="s">
        <v>22</v>
      </c>
      <c r="BM154" s="13" t="s">
        <v>246</v>
      </c>
    </row>
    <row r="155" spans="2:65" s="1" customFormat="1" ht="22.5" customHeight="1">
      <c r="B155" s="30"/>
      <c r="C155" s="170" t="s">
        <v>562</v>
      </c>
      <c r="D155" s="170" t="s">
        <v>132</v>
      </c>
      <c r="E155" s="171" t="s">
        <v>252</v>
      </c>
      <c r="F155" s="172" t="s">
        <v>253</v>
      </c>
      <c r="G155" s="173" t="s">
        <v>135</v>
      </c>
      <c r="H155" s="174">
        <v>1</v>
      </c>
      <c r="I155" s="175"/>
      <c r="J155" s="176">
        <f t="shared" si="40"/>
        <v>0</v>
      </c>
      <c r="K155" s="172" t="s">
        <v>136</v>
      </c>
      <c r="L155" s="34"/>
      <c r="M155" s="177" t="s">
        <v>20</v>
      </c>
      <c r="N155" s="178" t="s">
        <v>45</v>
      </c>
      <c r="O155" s="56"/>
      <c r="P155" s="179">
        <f t="shared" si="41"/>
        <v>0</v>
      </c>
      <c r="Q155" s="179">
        <v>0</v>
      </c>
      <c r="R155" s="179">
        <f t="shared" si="42"/>
        <v>0</v>
      </c>
      <c r="S155" s="179">
        <v>0</v>
      </c>
      <c r="T155" s="180">
        <f t="shared" si="43"/>
        <v>0</v>
      </c>
      <c r="AR155" s="13" t="s">
        <v>22</v>
      </c>
      <c r="AT155" s="13" t="s">
        <v>132</v>
      </c>
      <c r="AU155" s="13" t="s">
        <v>83</v>
      </c>
      <c r="AY155" s="13" t="s">
        <v>129</v>
      </c>
      <c r="BE155" s="181">
        <f t="shared" si="44"/>
        <v>0</v>
      </c>
      <c r="BF155" s="181">
        <f t="shared" si="45"/>
        <v>0</v>
      </c>
      <c r="BG155" s="181">
        <f t="shared" si="46"/>
        <v>0</v>
      </c>
      <c r="BH155" s="181">
        <f t="shared" si="47"/>
        <v>0</v>
      </c>
      <c r="BI155" s="181">
        <f t="shared" si="48"/>
        <v>0</v>
      </c>
      <c r="BJ155" s="13" t="s">
        <v>22</v>
      </c>
      <c r="BK155" s="181">
        <f t="shared" si="49"/>
        <v>0</v>
      </c>
      <c r="BL155" s="13" t="s">
        <v>22</v>
      </c>
      <c r="BM155" s="13" t="s">
        <v>781</v>
      </c>
    </row>
    <row r="156" spans="2:65" s="1" customFormat="1" ht="22.5" customHeight="1">
      <c r="B156" s="30"/>
      <c r="C156" s="170" t="s">
        <v>568</v>
      </c>
      <c r="D156" s="170" t="s">
        <v>132</v>
      </c>
      <c r="E156" s="171" t="s">
        <v>261</v>
      </c>
      <c r="F156" s="172" t="s">
        <v>262</v>
      </c>
      <c r="G156" s="173" t="s">
        <v>237</v>
      </c>
      <c r="H156" s="174">
        <v>60</v>
      </c>
      <c r="I156" s="175"/>
      <c r="J156" s="176">
        <f t="shared" si="40"/>
        <v>0</v>
      </c>
      <c r="K156" s="172" t="s">
        <v>136</v>
      </c>
      <c r="L156" s="34"/>
      <c r="M156" s="177" t="s">
        <v>20</v>
      </c>
      <c r="N156" s="178" t="s">
        <v>45</v>
      </c>
      <c r="O156" s="56"/>
      <c r="P156" s="179">
        <f t="shared" si="41"/>
        <v>0</v>
      </c>
      <c r="Q156" s="179">
        <v>0</v>
      </c>
      <c r="R156" s="179">
        <f t="shared" si="42"/>
        <v>0</v>
      </c>
      <c r="S156" s="179">
        <v>0</v>
      </c>
      <c r="T156" s="180">
        <f t="shared" si="43"/>
        <v>0</v>
      </c>
      <c r="AR156" s="13" t="s">
        <v>22</v>
      </c>
      <c r="AT156" s="13" t="s">
        <v>132</v>
      </c>
      <c r="AU156" s="13" t="s">
        <v>83</v>
      </c>
      <c r="AY156" s="13" t="s">
        <v>129</v>
      </c>
      <c r="BE156" s="181">
        <f t="shared" si="44"/>
        <v>0</v>
      </c>
      <c r="BF156" s="181">
        <f t="shared" si="45"/>
        <v>0</v>
      </c>
      <c r="BG156" s="181">
        <f t="shared" si="46"/>
        <v>0</v>
      </c>
      <c r="BH156" s="181">
        <f t="shared" si="47"/>
        <v>0</v>
      </c>
      <c r="BI156" s="181">
        <f t="shared" si="48"/>
        <v>0</v>
      </c>
      <c r="BJ156" s="13" t="s">
        <v>22</v>
      </c>
      <c r="BK156" s="181">
        <f t="shared" si="49"/>
        <v>0</v>
      </c>
      <c r="BL156" s="13" t="s">
        <v>22</v>
      </c>
      <c r="BM156" s="13" t="s">
        <v>263</v>
      </c>
    </row>
    <row r="157" spans="2:65" s="1" customFormat="1" ht="33.75" customHeight="1">
      <c r="B157" s="30"/>
      <c r="C157" s="170" t="s">
        <v>572</v>
      </c>
      <c r="D157" s="170" t="s">
        <v>132</v>
      </c>
      <c r="E157" s="171" t="s">
        <v>784</v>
      </c>
      <c r="F157" s="172" t="s">
        <v>785</v>
      </c>
      <c r="G157" s="173" t="s">
        <v>135</v>
      </c>
      <c r="H157" s="174">
        <v>1</v>
      </c>
      <c r="I157" s="175"/>
      <c r="J157" s="176">
        <f t="shared" si="40"/>
        <v>0</v>
      </c>
      <c r="K157" s="172" t="s">
        <v>136</v>
      </c>
      <c r="L157" s="34"/>
      <c r="M157" s="177" t="s">
        <v>20</v>
      </c>
      <c r="N157" s="178" t="s">
        <v>45</v>
      </c>
      <c r="O157" s="56"/>
      <c r="P157" s="179">
        <f t="shared" si="41"/>
        <v>0</v>
      </c>
      <c r="Q157" s="179">
        <v>0</v>
      </c>
      <c r="R157" s="179">
        <f t="shared" si="42"/>
        <v>0</v>
      </c>
      <c r="S157" s="179">
        <v>0</v>
      </c>
      <c r="T157" s="180">
        <f t="shared" si="43"/>
        <v>0</v>
      </c>
      <c r="AR157" s="13" t="s">
        <v>22</v>
      </c>
      <c r="AT157" s="13" t="s">
        <v>132</v>
      </c>
      <c r="AU157" s="13" t="s">
        <v>83</v>
      </c>
      <c r="AY157" s="13" t="s">
        <v>129</v>
      </c>
      <c r="BE157" s="181">
        <f t="shared" si="44"/>
        <v>0</v>
      </c>
      <c r="BF157" s="181">
        <f t="shared" si="45"/>
        <v>0</v>
      </c>
      <c r="BG157" s="181">
        <f t="shared" si="46"/>
        <v>0</v>
      </c>
      <c r="BH157" s="181">
        <f t="shared" si="47"/>
        <v>0</v>
      </c>
      <c r="BI157" s="181">
        <f t="shared" si="48"/>
        <v>0</v>
      </c>
      <c r="BJ157" s="13" t="s">
        <v>22</v>
      </c>
      <c r="BK157" s="181">
        <f t="shared" si="49"/>
        <v>0</v>
      </c>
      <c r="BL157" s="13" t="s">
        <v>22</v>
      </c>
      <c r="BM157" s="13" t="s">
        <v>786</v>
      </c>
    </row>
    <row r="158" spans="2:65" s="1" customFormat="1" ht="22.5" customHeight="1">
      <c r="B158" s="30"/>
      <c r="C158" s="182" t="s">
        <v>576</v>
      </c>
      <c r="D158" s="182" t="s">
        <v>138</v>
      </c>
      <c r="E158" s="183" t="s">
        <v>741</v>
      </c>
      <c r="F158" s="184" t="s">
        <v>742</v>
      </c>
      <c r="G158" s="185" t="s">
        <v>135</v>
      </c>
      <c r="H158" s="186">
        <v>2</v>
      </c>
      <c r="I158" s="187"/>
      <c r="J158" s="188">
        <f t="shared" si="40"/>
        <v>0</v>
      </c>
      <c r="K158" s="184" t="s">
        <v>258</v>
      </c>
      <c r="L158" s="189"/>
      <c r="M158" s="190" t="s">
        <v>20</v>
      </c>
      <c r="N158" s="191" t="s">
        <v>45</v>
      </c>
      <c r="O158" s="56"/>
      <c r="P158" s="179">
        <f t="shared" si="41"/>
        <v>0</v>
      </c>
      <c r="Q158" s="179">
        <v>0</v>
      </c>
      <c r="R158" s="179">
        <f t="shared" si="42"/>
        <v>0</v>
      </c>
      <c r="S158" s="179">
        <v>0</v>
      </c>
      <c r="T158" s="180">
        <f t="shared" si="43"/>
        <v>0</v>
      </c>
      <c r="AR158" s="13" t="s">
        <v>83</v>
      </c>
      <c r="AT158" s="13" t="s">
        <v>138</v>
      </c>
      <c r="AU158" s="13" t="s">
        <v>83</v>
      </c>
      <c r="AY158" s="13" t="s">
        <v>129</v>
      </c>
      <c r="BE158" s="181">
        <f t="shared" si="44"/>
        <v>0</v>
      </c>
      <c r="BF158" s="181">
        <f t="shared" si="45"/>
        <v>0</v>
      </c>
      <c r="BG158" s="181">
        <f t="shared" si="46"/>
        <v>0</v>
      </c>
      <c r="BH158" s="181">
        <f t="shared" si="47"/>
        <v>0</v>
      </c>
      <c r="BI158" s="181">
        <f t="shared" si="48"/>
        <v>0</v>
      </c>
      <c r="BJ158" s="13" t="s">
        <v>22</v>
      </c>
      <c r="BK158" s="181">
        <f t="shared" si="49"/>
        <v>0</v>
      </c>
      <c r="BL158" s="13" t="s">
        <v>22</v>
      </c>
      <c r="BM158" s="13" t="s">
        <v>872</v>
      </c>
    </row>
    <row r="159" spans="2:65" s="1" customFormat="1" ht="22.5" customHeight="1">
      <c r="B159" s="30"/>
      <c r="C159" s="182" t="s">
        <v>580</v>
      </c>
      <c r="D159" s="182" t="s">
        <v>138</v>
      </c>
      <c r="E159" s="183" t="s">
        <v>745</v>
      </c>
      <c r="F159" s="184" t="s">
        <v>746</v>
      </c>
      <c r="G159" s="185" t="s">
        <v>135</v>
      </c>
      <c r="H159" s="186">
        <v>2</v>
      </c>
      <c r="I159" s="187"/>
      <c r="J159" s="188">
        <f t="shared" si="40"/>
        <v>0</v>
      </c>
      <c r="K159" s="184" t="s">
        <v>258</v>
      </c>
      <c r="L159" s="189"/>
      <c r="M159" s="190" t="s">
        <v>20</v>
      </c>
      <c r="N159" s="191" t="s">
        <v>45</v>
      </c>
      <c r="O159" s="56"/>
      <c r="P159" s="179">
        <f t="shared" si="41"/>
        <v>0</v>
      </c>
      <c r="Q159" s="179">
        <v>0</v>
      </c>
      <c r="R159" s="179">
        <f t="shared" si="42"/>
        <v>0</v>
      </c>
      <c r="S159" s="179">
        <v>0</v>
      </c>
      <c r="T159" s="180">
        <f t="shared" si="43"/>
        <v>0</v>
      </c>
      <c r="AR159" s="13" t="s">
        <v>83</v>
      </c>
      <c r="AT159" s="13" t="s">
        <v>138</v>
      </c>
      <c r="AU159" s="13" t="s">
        <v>83</v>
      </c>
      <c r="AY159" s="13" t="s">
        <v>129</v>
      </c>
      <c r="BE159" s="181">
        <f t="shared" si="44"/>
        <v>0</v>
      </c>
      <c r="BF159" s="181">
        <f t="shared" si="45"/>
        <v>0</v>
      </c>
      <c r="BG159" s="181">
        <f t="shared" si="46"/>
        <v>0</v>
      </c>
      <c r="BH159" s="181">
        <f t="shared" si="47"/>
        <v>0</v>
      </c>
      <c r="BI159" s="181">
        <f t="shared" si="48"/>
        <v>0</v>
      </c>
      <c r="BJ159" s="13" t="s">
        <v>22</v>
      </c>
      <c r="BK159" s="181">
        <f t="shared" si="49"/>
        <v>0</v>
      </c>
      <c r="BL159" s="13" t="s">
        <v>22</v>
      </c>
      <c r="BM159" s="13" t="s">
        <v>873</v>
      </c>
    </row>
    <row r="160" spans="2:65" s="1" customFormat="1" ht="22.5" customHeight="1">
      <c r="B160" s="30"/>
      <c r="C160" s="182" t="s">
        <v>584</v>
      </c>
      <c r="D160" s="182" t="s">
        <v>138</v>
      </c>
      <c r="E160" s="183" t="s">
        <v>749</v>
      </c>
      <c r="F160" s="184" t="s">
        <v>750</v>
      </c>
      <c r="G160" s="185" t="s">
        <v>135</v>
      </c>
      <c r="H160" s="186">
        <v>2</v>
      </c>
      <c r="I160" s="187"/>
      <c r="J160" s="188">
        <f t="shared" si="40"/>
        <v>0</v>
      </c>
      <c r="K160" s="184" t="s">
        <v>258</v>
      </c>
      <c r="L160" s="189"/>
      <c r="M160" s="190" t="s">
        <v>20</v>
      </c>
      <c r="N160" s="191" t="s">
        <v>45</v>
      </c>
      <c r="O160" s="56"/>
      <c r="P160" s="179">
        <f t="shared" si="41"/>
        <v>0</v>
      </c>
      <c r="Q160" s="179">
        <v>0</v>
      </c>
      <c r="R160" s="179">
        <f t="shared" si="42"/>
        <v>0</v>
      </c>
      <c r="S160" s="179">
        <v>0</v>
      </c>
      <c r="T160" s="180">
        <f t="shared" si="43"/>
        <v>0</v>
      </c>
      <c r="AR160" s="13" t="s">
        <v>83</v>
      </c>
      <c r="AT160" s="13" t="s">
        <v>138</v>
      </c>
      <c r="AU160" s="13" t="s">
        <v>83</v>
      </c>
      <c r="AY160" s="13" t="s">
        <v>129</v>
      </c>
      <c r="BE160" s="181">
        <f t="shared" si="44"/>
        <v>0</v>
      </c>
      <c r="BF160" s="181">
        <f t="shared" si="45"/>
        <v>0</v>
      </c>
      <c r="BG160" s="181">
        <f t="shared" si="46"/>
        <v>0</v>
      </c>
      <c r="BH160" s="181">
        <f t="shared" si="47"/>
        <v>0</v>
      </c>
      <c r="BI160" s="181">
        <f t="shared" si="48"/>
        <v>0</v>
      </c>
      <c r="BJ160" s="13" t="s">
        <v>22</v>
      </c>
      <c r="BK160" s="181">
        <f t="shared" si="49"/>
        <v>0</v>
      </c>
      <c r="BL160" s="13" t="s">
        <v>22</v>
      </c>
      <c r="BM160" s="13" t="s">
        <v>874</v>
      </c>
    </row>
    <row r="161" spans="2:65" s="1" customFormat="1" ht="22.5" customHeight="1">
      <c r="B161" s="30"/>
      <c r="C161" s="182" t="s">
        <v>588</v>
      </c>
      <c r="D161" s="182" t="s">
        <v>138</v>
      </c>
      <c r="E161" s="183" t="s">
        <v>753</v>
      </c>
      <c r="F161" s="184" t="s">
        <v>754</v>
      </c>
      <c r="G161" s="185" t="s">
        <v>135</v>
      </c>
      <c r="H161" s="186">
        <v>2</v>
      </c>
      <c r="I161" s="187"/>
      <c r="J161" s="188">
        <f t="shared" si="40"/>
        <v>0</v>
      </c>
      <c r="K161" s="184" t="s">
        <v>258</v>
      </c>
      <c r="L161" s="189"/>
      <c r="M161" s="190" t="s">
        <v>20</v>
      </c>
      <c r="N161" s="191" t="s">
        <v>45</v>
      </c>
      <c r="O161" s="56"/>
      <c r="P161" s="179">
        <f t="shared" si="41"/>
        <v>0</v>
      </c>
      <c r="Q161" s="179">
        <v>0</v>
      </c>
      <c r="R161" s="179">
        <f t="shared" si="42"/>
        <v>0</v>
      </c>
      <c r="S161" s="179">
        <v>0</v>
      </c>
      <c r="T161" s="180">
        <f t="shared" si="43"/>
        <v>0</v>
      </c>
      <c r="AR161" s="13" t="s">
        <v>83</v>
      </c>
      <c r="AT161" s="13" t="s">
        <v>138</v>
      </c>
      <c r="AU161" s="13" t="s">
        <v>83</v>
      </c>
      <c r="AY161" s="13" t="s">
        <v>129</v>
      </c>
      <c r="BE161" s="181">
        <f t="shared" si="44"/>
        <v>0</v>
      </c>
      <c r="BF161" s="181">
        <f t="shared" si="45"/>
        <v>0</v>
      </c>
      <c r="BG161" s="181">
        <f t="shared" si="46"/>
        <v>0</v>
      </c>
      <c r="BH161" s="181">
        <f t="shared" si="47"/>
        <v>0</v>
      </c>
      <c r="BI161" s="181">
        <f t="shared" si="48"/>
        <v>0</v>
      </c>
      <c r="BJ161" s="13" t="s">
        <v>22</v>
      </c>
      <c r="BK161" s="181">
        <f t="shared" si="49"/>
        <v>0</v>
      </c>
      <c r="BL161" s="13" t="s">
        <v>22</v>
      </c>
      <c r="BM161" s="13" t="s">
        <v>875</v>
      </c>
    </row>
    <row r="162" spans="2:65" s="1" customFormat="1" ht="22.5" customHeight="1">
      <c r="B162" s="30"/>
      <c r="C162" s="182" t="s">
        <v>592</v>
      </c>
      <c r="D162" s="182" t="s">
        <v>138</v>
      </c>
      <c r="E162" s="183" t="s">
        <v>757</v>
      </c>
      <c r="F162" s="184" t="s">
        <v>758</v>
      </c>
      <c r="G162" s="185" t="s">
        <v>135</v>
      </c>
      <c r="H162" s="186">
        <v>2</v>
      </c>
      <c r="I162" s="187"/>
      <c r="J162" s="188">
        <f t="shared" si="40"/>
        <v>0</v>
      </c>
      <c r="K162" s="184" t="s">
        <v>258</v>
      </c>
      <c r="L162" s="189"/>
      <c r="M162" s="190" t="s">
        <v>20</v>
      </c>
      <c r="N162" s="191" t="s">
        <v>45</v>
      </c>
      <c r="O162" s="56"/>
      <c r="P162" s="179">
        <f t="shared" si="41"/>
        <v>0</v>
      </c>
      <c r="Q162" s="179">
        <v>0</v>
      </c>
      <c r="R162" s="179">
        <f t="shared" si="42"/>
        <v>0</v>
      </c>
      <c r="S162" s="179">
        <v>0</v>
      </c>
      <c r="T162" s="180">
        <f t="shared" si="43"/>
        <v>0</v>
      </c>
      <c r="AR162" s="13" t="s">
        <v>83</v>
      </c>
      <c r="AT162" s="13" t="s">
        <v>138</v>
      </c>
      <c r="AU162" s="13" t="s">
        <v>83</v>
      </c>
      <c r="AY162" s="13" t="s">
        <v>129</v>
      </c>
      <c r="BE162" s="181">
        <f t="shared" si="44"/>
        <v>0</v>
      </c>
      <c r="BF162" s="181">
        <f t="shared" si="45"/>
        <v>0</v>
      </c>
      <c r="BG162" s="181">
        <f t="shared" si="46"/>
        <v>0</v>
      </c>
      <c r="BH162" s="181">
        <f t="shared" si="47"/>
        <v>0</v>
      </c>
      <c r="BI162" s="181">
        <f t="shared" si="48"/>
        <v>0</v>
      </c>
      <c r="BJ162" s="13" t="s">
        <v>22</v>
      </c>
      <c r="BK162" s="181">
        <f t="shared" si="49"/>
        <v>0</v>
      </c>
      <c r="BL162" s="13" t="s">
        <v>22</v>
      </c>
      <c r="BM162" s="13" t="s">
        <v>876</v>
      </c>
    </row>
    <row r="163" spans="2:65" s="1" customFormat="1" ht="22.5" customHeight="1">
      <c r="B163" s="30"/>
      <c r="C163" s="182" t="s">
        <v>596</v>
      </c>
      <c r="D163" s="182" t="s">
        <v>138</v>
      </c>
      <c r="E163" s="183" t="s">
        <v>761</v>
      </c>
      <c r="F163" s="184" t="s">
        <v>762</v>
      </c>
      <c r="G163" s="185" t="s">
        <v>135</v>
      </c>
      <c r="H163" s="186">
        <v>2</v>
      </c>
      <c r="I163" s="187"/>
      <c r="J163" s="188">
        <f t="shared" si="40"/>
        <v>0</v>
      </c>
      <c r="K163" s="184" t="s">
        <v>258</v>
      </c>
      <c r="L163" s="189"/>
      <c r="M163" s="190" t="s">
        <v>20</v>
      </c>
      <c r="N163" s="191" t="s">
        <v>45</v>
      </c>
      <c r="O163" s="56"/>
      <c r="P163" s="179">
        <f t="shared" si="41"/>
        <v>0</v>
      </c>
      <c r="Q163" s="179">
        <v>0</v>
      </c>
      <c r="R163" s="179">
        <f t="shared" si="42"/>
        <v>0</v>
      </c>
      <c r="S163" s="179">
        <v>0</v>
      </c>
      <c r="T163" s="180">
        <f t="shared" si="43"/>
        <v>0</v>
      </c>
      <c r="AR163" s="13" t="s">
        <v>83</v>
      </c>
      <c r="AT163" s="13" t="s">
        <v>138</v>
      </c>
      <c r="AU163" s="13" t="s">
        <v>83</v>
      </c>
      <c r="AY163" s="13" t="s">
        <v>129</v>
      </c>
      <c r="BE163" s="181">
        <f t="shared" si="44"/>
        <v>0</v>
      </c>
      <c r="BF163" s="181">
        <f t="shared" si="45"/>
        <v>0</v>
      </c>
      <c r="BG163" s="181">
        <f t="shared" si="46"/>
        <v>0</v>
      </c>
      <c r="BH163" s="181">
        <f t="shared" si="47"/>
        <v>0</v>
      </c>
      <c r="BI163" s="181">
        <f t="shared" si="48"/>
        <v>0</v>
      </c>
      <c r="BJ163" s="13" t="s">
        <v>22</v>
      </c>
      <c r="BK163" s="181">
        <f t="shared" si="49"/>
        <v>0</v>
      </c>
      <c r="BL163" s="13" t="s">
        <v>22</v>
      </c>
      <c r="BM163" s="13" t="s">
        <v>877</v>
      </c>
    </row>
    <row r="164" spans="2:65" s="1" customFormat="1" ht="22.5" customHeight="1">
      <c r="B164" s="30"/>
      <c r="C164" s="182" t="s">
        <v>600</v>
      </c>
      <c r="D164" s="182" t="s">
        <v>138</v>
      </c>
      <c r="E164" s="183" t="s">
        <v>765</v>
      </c>
      <c r="F164" s="184" t="s">
        <v>766</v>
      </c>
      <c r="G164" s="185" t="s">
        <v>135</v>
      </c>
      <c r="H164" s="186">
        <v>2</v>
      </c>
      <c r="I164" s="187"/>
      <c r="J164" s="188">
        <f t="shared" si="40"/>
        <v>0</v>
      </c>
      <c r="K164" s="184" t="s">
        <v>258</v>
      </c>
      <c r="L164" s="189"/>
      <c r="M164" s="190" t="s">
        <v>20</v>
      </c>
      <c r="N164" s="191" t="s">
        <v>45</v>
      </c>
      <c r="O164" s="56"/>
      <c r="P164" s="179">
        <f t="shared" si="41"/>
        <v>0</v>
      </c>
      <c r="Q164" s="179">
        <v>0</v>
      </c>
      <c r="R164" s="179">
        <f t="shared" si="42"/>
        <v>0</v>
      </c>
      <c r="S164" s="179">
        <v>0</v>
      </c>
      <c r="T164" s="180">
        <f t="shared" si="43"/>
        <v>0</v>
      </c>
      <c r="AR164" s="13" t="s">
        <v>83</v>
      </c>
      <c r="AT164" s="13" t="s">
        <v>138</v>
      </c>
      <c r="AU164" s="13" t="s">
        <v>83</v>
      </c>
      <c r="AY164" s="13" t="s">
        <v>129</v>
      </c>
      <c r="BE164" s="181">
        <f t="shared" si="44"/>
        <v>0</v>
      </c>
      <c r="BF164" s="181">
        <f t="shared" si="45"/>
        <v>0</v>
      </c>
      <c r="BG164" s="181">
        <f t="shared" si="46"/>
        <v>0</v>
      </c>
      <c r="BH164" s="181">
        <f t="shared" si="47"/>
        <v>0</v>
      </c>
      <c r="BI164" s="181">
        <f t="shared" si="48"/>
        <v>0</v>
      </c>
      <c r="BJ164" s="13" t="s">
        <v>22</v>
      </c>
      <c r="BK164" s="181">
        <f t="shared" si="49"/>
        <v>0</v>
      </c>
      <c r="BL164" s="13" t="s">
        <v>22</v>
      </c>
      <c r="BM164" s="13" t="s">
        <v>878</v>
      </c>
    </row>
    <row r="165" spans="2:65" s="1" customFormat="1" ht="22.5" customHeight="1">
      <c r="B165" s="30"/>
      <c r="C165" s="182" t="s">
        <v>604</v>
      </c>
      <c r="D165" s="182" t="s">
        <v>138</v>
      </c>
      <c r="E165" s="183" t="s">
        <v>769</v>
      </c>
      <c r="F165" s="184" t="s">
        <v>770</v>
      </c>
      <c r="G165" s="185" t="s">
        <v>135</v>
      </c>
      <c r="H165" s="186">
        <v>2</v>
      </c>
      <c r="I165" s="187"/>
      <c r="J165" s="188">
        <f t="shared" si="40"/>
        <v>0</v>
      </c>
      <c r="K165" s="184" t="s">
        <v>258</v>
      </c>
      <c r="L165" s="189"/>
      <c r="M165" s="190" t="s">
        <v>20</v>
      </c>
      <c r="N165" s="191" t="s">
        <v>45</v>
      </c>
      <c r="O165" s="56"/>
      <c r="P165" s="179">
        <f t="shared" si="41"/>
        <v>0</v>
      </c>
      <c r="Q165" s="179">
        <v>0</v>
      </c>
      <c r="R165" s="179">
        <f t="shared" si="42"/>
        <v>0</v>
      </c>
      <c r="S165" s="179">
        <v>0</v>
      </c>
      <c r="T165" s="180">
        <f t="shared" si="43"/>
        <v>0</v>
      </c>
      <c r="AR165" s="13" t="s">
        <v>83</v>
      </c>
      <c r="AT165" s="13" t="s">
        <v>138</v>
      </c>
      <c r="AU165" s="13" t="s">
        <v>83</v>
      </c>
      <c r="AY165" s="13" t="s">
        <v>129</v>
      </c>
      <c r="BE165" s="181">
        <f t="shared" si="44"/>
        <v>0</v>
      </c>
      <c r="BF165" s="181">
        <f t="shared" si="45"/>
        <v>0</v>
      </c>
      <c r="BG165" s="181">
        <f t="shared" si="46"/>
        <v>0</v>
      </c>
      <c r="BH165" s="181">
        <f t="shared" si="47"/>
        <v>0</v>
      </c>
      <c r="BI165" s="181">
        <f t="shared" si="48"/>
        <v>0</v>
      </c>
      <c r="BJ165" s="13" t="s">
        <v>22</v>
      </c>
      <c r="BK165" s="181">
        <f t="shared" si="49"/>
        <v>0</v>
      </c>
      <c r="BL165" s="13" t="s">
        <v>22</v>
      </c>
      <c r="BM165" s="13" t="s">
        <v>879</v>
      </c>
    </row>
    <row r="166" spans="2:65" s="1" customFormat="1" ht="22.5" customHeight="1">
      <c r="B166" s="30"/>
      <c r="C166" s="170" t="s">
        <v>608</v>
      </c>
      <c r="D166" s="170" t="s">
        <v>132</v>
      </c>
      <c r="E166" s="171" t="s">
        <v>773</v>
      </c>
      <c r="F166" s="172" t="s">
        <v>774</v>
      </c>
      <c r="G166" s="173" t="s">
        <v>237</v>
      </c>
      <c r="H166" s="174">
        <v>60</v>
      </c>
      <c r="I166" s="175"/>
      <c r="J166" s="176">
        <f t="shared" si="40"/>
        <v>0</v>
      </c>
      <c r="K166" s="172" t="s">
        <v>258</v>
      </c>
      <c r="L166" s="34"/>
      <c r="M166" s="177" t="s">
        <v>20</v>
      </c>
      <c r="N166" s="178" t="s">
        <v>45</v>
      </c>
      <c r="O166" s="56"/>
      <c r="P166" s="179">
        <f t="shared" si="41"/>
        <v>0</v>
      </c>
      <c r="Q166" s="179">
        <v>0</v>
      </c>
      <c r="R166" s="179">
        <f t="shared" si="42"/>
        <v>0</v>
      </c>
      <c r="S166" s="179">
        <v>0</v>
      </c>
      <c r="T166" s="180">
        <f t="shared" si="43"/>
        <v>0</v>
      </c>
      <c r="AR166" s="13" t="s">
        <v>22</v>
      </c>
      <c r="AT166" s="13" t="s">
        <v>132</v>
      </c>
      <c r="AU166" s="13" t="s">
        <v>83</v>
      </c>
      <c r="AY166" s="13" t="s">
        <v>129</v>
      </c>
      <c r="BE166" s="181">
        <f t="shared" si="44"/>
        <v>0</v>
      </c>
      <c r="BF166" s="181">
        <f t="shared" si="45"/>
        <v>0</v>
      </c>
      <c r="BG166" s="181">
        <f t="shared" si="46"/>
        <v>0</v>
      </c>
      <c r="BH166" s="181">
        <f t="shared" si="47"/>
        <v>0</v>
      </c>
      <c r="BI166" s="181">
        <f t="shared" si="48"/>
        <v>0</v>
      </c>
      <c r="BJ166" s="13" t="s">
        <v>22</v>
      </c>
      <c r="BK166" s="181">
        <f t="shared" si="49"/>
        <v>0</v>
      </c>
      <c r="BL166" s="13" t="s">
        <v>22</v>
      </c>
      <c r="BM166" s="13" t="s">
        <v>880</v>
      </c>
    </row>
    <row r="167" spans="2:65" s="1" customFormat="1" ht="22.5" customHeight="1">
      <c r="B167" s="30"/>
      <c r="C167" s="170" t="s">
        <v>612</v>
      </c>
      <c r="D167" s="170" t="s">
        <v>132</v>
      </c>
      <c r="E167" s="171" t="s">
        <v>777</v>
      </c>
      <c r="F167" s="172" t="s">
        <v>778</v>
      </c>
      <c r="G167" s="173" t="s">
        <v>135</v>
      </c>
      <c r="H167" s="174">
        <v>2</v>
      </c>
      <c r="I167" s="175"/>
      <c r="J167" s="176">
        <f t="shared" si="40"/>
        <v>0</v>
      </c>
      <c r="K167" s="172" t="s">
        <v>258</v>
      </c>
      <c r="L167" s="34"/>
      <c r="M167" s="192" t="s">
        <v>20</v>
      </c>
      <c r="N167" s="193" t="s">
        <v>45</v>
      </c>
      <c r="O167" s="194"/>
      <c r="P167" s="195">
        <f t="shared" si="41"/>
        <v>0</v>
      </c>
      <c r="Q167" s="195">
        <v>0</v>
      </c>
      <c r="R167" s="195">
        <f t="shared" si="42"/>
        <v>0</v>
      </c>
      <c r="S167" s="195">
        <v>0</v>
      </c>
      <c r="T167" s="196">
        <f t="shared" si="43"/>
        <v>0</v>
      </c>
      <c r="AR167" s="13" t="s">
        <v>22</v>
      </c>
      <c r="AT167" s="13" t="s">
        <v>132</v>
      </c>
      <c r="AU167" s="13" t="s">
        <v>83</v>
      </c>
      <c r="AY167" s="13" t="s">
        <v>129</v>
      </c>
      <c r="BE167" s="181">
        <f t="shared" si="44"/>
        <v>0</v>
      </c>
      <c r="BF167" s="181">
        <f t="shared" si="45"/>
        <v>0</v>
      </c>
      <c r="BG167" s="181">
        <f t="shared" si="46"/>
        <v>0</v>
      </c>
      <c r="BH167" s="181">
        <f t="shared" si="47"/>
        <v>0</v>
      </c>
      <c r="BI167" s="181">
        <f t="shared" si="48"/>
        <v>0</v>
      </c>
      <c r="BJ167" s="13" t="s">
        <v>22</v>
      </c>
      <c r="BK167" s="181">
        <f t="shared" si="49"/>
        <v>0</v>
      </c>
      <c r="BL167" s="13" t="s">
        <v>22</v>
      </c>
      <c r="BM167" s="13" t="s">
        <v>881</v>
      </c>
    </row>
    <row r="168" spans="2:65" s="1" customFormat="1" ht="6.95" customHeight="1">
      <c r="B168" s="42"/>
      <c r="C168" s="43"/>
      <c r="D168" s="43"/>
      <c r="E168" s="43"/>
      <c r="F168" s="43"/>
      <c r="G168" s="43"/>
      <c r="H168" s="43"/>
      <c r="I168" s="121"/>
      <c r="J168" s="43"/>
      <c r="K168" s="43"/>
      <c r="L168" s="34"/>
    </row>
  </sheetData>
  <sheetProtection algorithmName="SHA-512" hashValue="NYutdEUvCDO/7MMQZv0nLfWISLfIEheKOk+1o4hAHN005KH5AlJE+dFTDaEPOT2gifv00/ZlBid0YmZOBshMCA==" saltValue="YfI6V5Jyx6HBoyBpxv313xN/97KU04pIZy33UrMQ7EP96f1vRXtmPXFCuNjimaV92Jd2kwIKtFlkv65xLJIE7A==" spinCount="100000" sheet="1" objects="1" scenarios="1" formatColumns="0" formatRows="0" autoFilter="0"/>
  <autoFilter ref="C84:K167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0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3" t="s">
        <v>101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83</v>
      </c>
    </row>
    <row r="4" spans="2:46" ht="24.95" customHeight="1">
      <c r="B4" s="16"/>
      <c r="D4" s="97" t="s">
        <v>102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16</v>
      </c>
      <c r="L6" s="16"/>
    </row>
    <row r="7" spans="2:46" ht="16.5" customHeight="1">
      <c r="B7" s="16"/>
      <c r="E7" s="318" t="str">
        <f>'Rekapitulace stavby'!K6</f>
        <v>Oprava zab. zař. na trati Olomouc Nová ulice – Olomouc Řepčín</v>
      </c>
      <c r="F7" s="319"/>
      <c r="G7" s="319"/>
      <c r="H7" s="319"/>
      <c r="L7" s="16"/>
    </row>
    <row r="8" spans="2:46" s="1" customFormat="1" ht="12" customHeight="1">
      <c r="B8" s="34"/>
      <c r="D8" s="98" t="s">
        <v>103</v>
      </c>
      <c r="I8" s="99"/>
      <c r="L8" s="34"/>
    </row>
    <row r="9" spans="2:46" s="1" customFormat="1" ht="36.950000000000003" customHeight="1">
      <c r="B9" s="34"/>
      <c r="E9" s="320" t="s">
        <v>882</v>
      </c>
      <c r="F9" s="321"/>
      <c r="G9" s="321"/>
      <c r="H9" s="321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19</v>
      </c>
      <c r="F11" s="13" t="s">
        <v>20</v>
      </c>
      <c r="I11" s="100" t="s">
        <v>21</v>
      </c>
      <c r="J11" s="13" t="s">
        <v>20</v>
      </c>
      <c r="L11" s="34"/>
    </row>
    <row r="12" spans="2:46" s="1" customFormat="1" ht="12" customHeight="1">
      <c r="B12" s="34"/>
      <c r="D12" s="98" t="s">
        <v>23</v>
      </c>
      <c r="F12" s="13" t="s">
        <v>24</v>
      </c>
      <c r="I12" s="100" t="s">
        <v>25</v>
      </c>
      <c r="J12" s="101">
        <f>'Rekapitulace stavby'!AN8</f>
        <v>0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28</v>
      </c>
      <c r="I14" s="100" t="s">
        <v>29</v>
      </c>
      <c r="J14" s="13" t="s">
        <v>20</v>
      </c>
      <c r="L14" s="34"/>
    </row>
    <row r="15" spans="2:46" s="1" customFormat="1" ht="18" customHeight="1">
      <c r="B15" s="34"/>
      <c r="E15" s="13" t="s">
        <v>30</v>
      </c>
      <c r="I15" s="100" t="s">
        <v>31</v>
      </c>
      <c r="J15" s="13" t="s">
        <v>20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32</v>
      </c>
      <c r="I17" s="100" t="s">
        <v>29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22" t="str">
        <f>'Rekapitulace stavby'!E14</f>
        <v>Vyplň údaj</v>
      </c>
      <c r="F18" s="323"/>
      <c r="G18" s="323"/>
      <c r="H18" s="323"/>
      <c r="I18" s="100" t="s">
        <v>31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34</v>
      </c>
      <c r="I20" s="100" t="s">
        <v>29</v>
      </c>
      <c r="J20" s="13" t="s">
        <v>20</v>
      </c>
      <c r="L20" s="34"/>
    </row>
    <row r="21" spans="2:12" s="1" customFormat="1" ht="18" customHeight="1">
      <c r="B21" s="34"/>
      <c r="E21" s="13" t="s">
        <v>35</v>
      </c>
      <c r="I21" s="100" t="s">
        <v>31</v>
      </c>
      <c r="J21" s="13" t="s">
        <v>20</v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37</v>
      </c>
      <c r="I23" s="100" t="s">
        <v>29</v>
      </c>
      <c r="J23" s="13" t="s">
        <v>20</v>
      </c>
      <c r="L23" s="34"/>
    </row>
    <row r="24" spans="2:12" s="1" customFormat="1" ht="18" customHeight="1">
      <c r="B24" s="34"/>
      <c r="E24" s="13" t="s">
        <v>105</v>
      </c>
      <c r="I24" s="100" t="s">
        <v>31</v>
      </c>
      <c r="J24" s="13" t="s">
        <v>20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38</v>
      </c>
      <c r="I26" s="99"/>
      <c r="L26" s="34"/>
    </row>
    <row r="27" spans="2:12" s="6" customFormat="1" ht="22.5" customHeight="1">
      <c r="B27" s="102"/>
      <c r="E27" s="324" t="s">
        <v>106</v>
      </c>
      <c r="F27" s="324"/>
      <c r="G27" s="324"/>
      <c r="H27" s="324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40</v>
      </c>
      <c r="I30" s="99"/>
      <c r="J30" s="106">
        <f>ROUND(J80,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42</v>
      </c>
      <c r="I32" s="108" t="s">
        <v>41</v>
      </c>
      <c r="J32" s="107" t="s">
        <v>43</v>
      </c>
      <c r="L32" s="34"/>
    </row>
    <row r="33" spans="2:12" s="1" customFormat="1" ht="14.45" customHeight="1">
      <c r="B33" s="34"/>
      <c r="D33" s="98" t="s">
        <v>44</v>
      </c>
      <c r="E33" s="98" t="s">
        <v>45</v>
      </c>
      <c r="F33" s="109">
        <f>ROUND((SUM(BE80:BE89)),  2)</f>
        <v>0</v>
      </c>
      <c r="I33" s="110">
        <v>0.21</v>
      </c>
      <c r="J33" s="109">
        <f>ROUND(((SUM(BE80:BE89))*I33),  2)</f>
        <v>0</v>
      </c>
      <c r="L33" s="34"/>
    </row>
    <row r="34" spans="2:12" s="1" customFormat="1" ht="14.45" customHeight="1">
      <c r="B34" s="34"/>
      <c r="E34" s="98" t="s">
        <v>46</v>
      </c>
      <c r="F34" s="109">
        <f>ROUND((SUM(BF80:BF89)),  2)</f>
        <v>0</v>
      </c>
      <c r="I34" s="110">
        <v>0.15</v>
      </c>
      <c r="J34" s="109">
        <f>ROUND(((SUM(BF80:BF89))*I34),  2)</f>
        <v>0</v>
      </c>
      <c r="L34" s="34"/>
    </row>
    <row r="35" spans="2:12" s="1" customFormat="1" ht="14.45" hidden="1" customHeight="1">
      <c r="B35" s="34"/>
      <c r="E35" s="98" t="s">
        <v>47</v>
      </c>
      <c r="F35" s="109">
        <f>ROUND((SUM(BG80:BG89)),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48</v>
      </c>
      <c r="F36" s="109">
        <f>ROUND((SUM(BH80:BH89)),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49</v>
      </c>
      <c r="F37" s="109">
        <f>ROUND((SUM(BI80:BI89)),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50</v>
      </c>
      <c r="E39" s="113"/>
      <c r="F39" s="113"/>
      <c r="G39" s="114" t="s">
        <v>51</v>
      </c>
      <c r="H39" s="115" t="s">
        <v>52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107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16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5" t="str">
        <f>E7</f>
        <v>Oprava zab. zař. na trati Olomouc Nová ulice – Olomouc Řepčín</v>
      </c>
      <c r="F48" s="326"/>
      <c r="G48" s="326"/>
      <c r="H48" s="326"/>
      <c r="I48" s="99"/>
      <c r="J48" s="31"/>
      <c r="K48" s="31"/>
      <c r="L48" s="34"/>
    </row>
    <row r="49" spans="2:47" s="1" customFormat="1" ht="12" customHeight="1">
      <c r="B49" s="30"/>
      <c r="C49" s="25" t="s">
        <v>103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8" t="str">
        <f>E9</f>
        <v>VRN - Vedlejší rozpočtové náklady</v>
      </c>
      <c r="F50" s="297"/>
      <c r="G50" s="297"/>
      <c r="H50" s="297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23</v>
      </c>
      <c r="D52" s="31"/>
      <c r="E52" s="31"/>
      <c r="F52" s="23" t="str">
        <f>F12</f>
        <v>Olomouc</v>
      </c>
      <c r="G52" s="31"/>
      <c r="H52" s="31"/>
      <c r="I52" s="100" t="s">
        <v>25</v>
      </c>
      <c r="J52" s="51">
        <f>IF(J12="","",J12)</f>
        <v>0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28</v>
      </c>
      <c r="D54" s="31"/>
      <c r="E54" s="31"/>
      <c r="F54" s="23" t="str">
        <f>E15</f>
        <v>Správa železniční dopravní cesty, s.o. - OŘ Olc</v>
      </c>
      <c r="G54" s="31"/>
      <c r="H54" s="31"/>
      <c r="I54" s="100" t="s">
        <v>34</v>
      </c>
      <c r="J54" s="28" t="str">
        <f>E21</f>
        <v>SB projekt s.r.o.</v>
      </c>
      <c r="K54" s="31"/>
      <c r="L54" s="34"/>
    </row>
    <row r="55" spans="2:47" s="1" customFormat="1" ht="24.95" customHeight="1">
      <c r="B55" s="30"/>
      <c r="C55" s="25" t="s">
        <v>32</v>
      </c>
      <c r="D55" s="31"/>
      <c r="E55" s="31"/>
      <c r="F55" s="23" t="str">
        <f>IF(E18="","",E18)</f>
        <v>Vyplň údaj</v>
      </c>
      <c r="G55" s="31"/>
      <c r="H55" s="31"/>
      <c r="I55" s="100" t="s">
        <v>37</v>
      </c>
      <c r="J55" s="28" t="str">
        <f>E24</f>
        <v>Ing. Petr Szabo, SB projekt s.r.o.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108</v>
      </c>
      <c r="D57" s="126"/>
      <c r="E57" s="126"/>
      <c r="F57" s="126"/>
      <c r="G57" s="126"/>
      <c r="H57" s="126"/>
      <c r="I57" s="127"/>
      <c r="J57" s="128" t="s">
        <v>109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72</v>
      </c>
      <c r="D59" s="31"/>
      <c r="E59" s="31"/>
      <c r="F59" s="31"/>
      <c r="G59" s="31"/>
      <c r="H59" s="31"/>
      <c r="I59" s="99"/>
      <c r="J59" s="69">
        <f>J80</f>
        <v>0</v>
      </c>
      <c r="K59" s="31"/>
      <c r="L59" s="34"/>
      <c r="AU59" s="13" t="s">
        <v>110</v>
      </c>
    </row>
    <row r="60" spans="2:47" s="7" customFormat="1" ht="24.95" customHeight="1">
      <c r="B60" s="130"/>
      <c r="C60" s="131"/>
      <c r="D60" s="132" t="s">
        <v>882</v>
      </c>
      <c r="E60" s="133"/>
      <c r="F60" s="133"/>
      <c r="G60" s="133"/>
      <c r="H60" s="133"/>
      <c r="I60" s="134"/>
      <c r="J60" s="135">
        <f>J81</f>
        <v>0</v>
      </c>
      <c r="K60" s="131"/>
      <c r="L60" s="136"/>
    </row>
    <row r="61" spans="2:47" s="1" customFormat="1" ht="21.75" customHeight="1">
      <c r="B61" s="30"/>
      <c r="C61" s="31"/>
      <c r="D61" s="31"/>
      <c r="E61" s="31"/>
      <c r="F61" s="31"/>
      <c r="G61" s="31"/>
      <c r="H61" s="31"/>
      <c r="I61" s="99"/>
      <c r="J61" s="31"/>
      <c r="K61" s="31"/>
      <c r="L61" s="34"/>
    </row>
    <row r="62" spans="2:47" s="1" customFormat="1" ht="6.95" customHeight="1">
      <c r="B62" s="42"/>
      <c r="C62" s="43"/>
      <c r="D62" s="43"/>
      <c r="E62" s="43"/>
      <c r="F62" s="43"/>
      <c r="G62" s="43"/>
      <c r="H62" s="43"/>
      <c r="I62" s="121"/>
      <c r="J62" s="43"/>
      <c r="K62" s="43"/>
      <c r="L62" s="34"/>
    </row>
    <row r="66" spans="2:63" s="1" customFormat="1" ht="6.95" customHeight="1">
      <c r="B66" s="44"/>
      <c r="C66" s="45"/>
      <c r="D66" s="45"/>
      <c r="E66" s="45"/>
      <c r="F66" s="45"/>
      <c r="G66" s="45"/>
      <c r="H66" s="45"/>
      <c r="I66" s="124"/>
      <c r="J66" s="45"/>
      <c r="K66" s="45"/>
      <c r="L66" s="34"/>
    </row>
    <row r="67" spans="2:63" s="1" customFormat="1" ht="24.95" customHeight="1">
      <c r="B67" s="30"/>
      <c r="C67" s="19" t="s">
        <v>114</v>
      </c>
      <c r="D67" s="31"/>
      <c r="E67" s="31"/>
      <c r="F67" s="31"/>
      <c r="G67" s="31"/>
      <c r="H67" s="31"/>
      <c r="I67" s="99"/>
      <c r="J67" s="31"/>
      <c r="K67" s="31"/>
      <c r="L67" s="34"/>
    </row>
    <row r="68" spans="2:63" s="1" customFormat="1" ht="6.95" customHeight="1">
      <c r="B68" s="30"/>
      <c r="C68" s="31"/>
      <c r="D68" s="31"/>
      <c r="E68" s="31"/>
      <c r="F68" s="31"/>
      <c r="G68" s="31"/>
      <c r="H68" s="31"/>
      <c r="I68" s="99"/>
      <c r="J68" s="31"/>
      <c r="K68" s="31"/>
      <c r="L68" s="34"/>
    </row>
    <row r="69" spans="2:63" s="1" customFormat="1" ht="12" customHeight="1">
      <c r="B69" s="30"/>
      <c r="C69" s="25" t="s">
        <v>16</v>
      </c>
      <c r="D69" s="31"/>
      <c r="E69" s="31"/>
      <c r="F69" s="31"/>
      <c r="G69" s="31"/>
      <c r="H69" s="31"/>
      <c r="I69" s="99"/>
      <c r="J69" s="31"/>
      <c r="K69" s="31"/>
      <c r="L69" s="34"/>
    </row>
    <row r="70" spans="2:63" s="1" customFormat="1" ht="16.5" customHeight="1">
      <c r="B70" s="30"/>
      <c r="C70" s="31"/>
      <c r="D70" s="31"/>
      <c r="E70" s="325" t="str">
        <f>E7</f>
        <v>Oprava zab. zař. na trati Olomouc Nová ulice – Olomouc Řepčín</v>
      </c>
      <c r="F70" s="326"/>
      <c r="G70" s="326"/>
      <c r="H70" s="326"/>
      <c r="I70" s="99"/>
      <c r="J70" s="31"/>
      <c r="K70" s="31"/>
      <c r="L70" s="34"/>
    </row>
    <row r="71" spans="2:63" s="1" customFormat="1" ht="12" customHeight="1">
      <c r="B71" s="30"/>
      <c r="C71" s="25" t="s">
        <v>103</v>
      </c>
      <c r="D71" s="31"/>
      <c r="E71" s="31"/>
      <c r="F71" s="31"/>
      <c r="G71" s="31"/>
      <c r="H71" s="31"/>
      <c r="I71" s="99"/>
      <c r="J71" s="31"/>
      <c r="K71" s="31"/>
      <c r="L71" s="34"/>
    </row>
    <row r="72" spans="2:63" s="1" customFormat="1" ht="16.5" customHeight="1">
      <c r="B72" s="30"/>
      <c r="C72" s="31"/>
      <c r="D72" s="31"/>
      <c r="E72" s="298" t="str">
        <f>E9</f>
        <v>VRN - Vedlejší rozpočtové náklady</v>
      </c>
      <c r="F72" s="297"/>
      <c r="G72" s="297"/>
      <c r="H72" s="297"/>
      <c r="I72" s="99"/>
      <c r="J72" s="31"/>
      <c r="K72" s="31"/>
      <c r="L72" s="34"/>
    </row>
    <row r="73" spans="2:63" s="1" customFormat="1" ht="6.95" customHeight="1">
      <c r="B73" s="30"/>
      <c r="C73" s="31"/>
      <c r="D73" s="31"/>
      <c r="E73" s="31"/>
      <c r="F73" s="31"/>
      <c r="G73" s="31"/>
      <c r="H73" s="31"/>
      <c r="I73" s="99"/>
      <c r="J73" s="31"/>
      <c r="K73" s="31"/>
      <c r="L73" s="34"/>
    </row>
    <row r="74" spans="2:63" s="1" customFormat="1" ht="12" customHeight="1">
      <c r="B74" s="30"/>
      <c r="C74" s="25" t="s">
        <v>23</v>
      </c>
      <c r="D74" s="31"/>
      <c r="E74" s="31"/>
      <c r="F74" s="23" t="str">
        <f>F12</f>
        <v>Olomouc</v>
      </c>
      <c r="G74" s="31"/>
      <c r="H74" s="31"/>
      <c r="I74" s="100" t="s">
        <v>25</v>
      </c>
      <c r="J74" s="51">
        <f>IF(J12="","",J12)</f>
        <v>0</v>
      </c>
      <c r="K74" s="31"/>
      <c r="L74" s="34"/>
    </row>
    <row r="75" spans="2:63" s="1" customFormat="1" ht="6.95" customHeight="1">
      <c r="B75" s="30"/>
      <c r="C75" s="31"/>
      <c r="D75" s="31"/>
      <c r="E75" s="31"/>
      <c r="F75" s="31"/>
      <c r="G75" s="31"/>
      <c r="H75" s="31"/>
      <c r="I75" s="99"/>
      <c r="J75" s="31"/>
      <c r="K75" s="31"/>
      <c r="L75" s="34"/>
    </row>
    <row r="76" spans="2:63" s="1" customFormat="1" ht="13.7" customHeight="1">
      <c r="B76" s="30"/>
      <c r="C76" s="25" t="s">
        <v>28</v>
      </c>
      <c r="D76" s="31"/>
      <c r="E76" s="31"/>
      <c r="F76" s="23" t="str">
        <f>E15</f>
        <v>Správa železniční dopravní cesty, s.o. - OŘ Olc</v>
      </c>
      <c r="G76" s="31"/>
      <c r="H76" s="31"/>
      <c r="I76" s="100" t="s">
        <v>34</v>
      </c>
      <c r="J76" s="28" t="str">
        <f>E21</f>
        <v>SB projekt s.r.o.</v>
      </c>
      <c r="K76" s="31"/>
      <c r="L76" s="34"/>
    </row>
    <row r="77" spans="2:63" s="1" customFormat="1" ht="24.95" customHeight="1">
      <c r="B77" s="30"/>
      <c r="C77" s="25" t="s">
        <v>32</v>
      </c>
      <c r="D77" s="31"/>
      <c r="E77" s="31"/>
      <c r="F77" s="23" t="str">
        <f>IF(E18="","",E18)</f>
        <v>Vyplň údaj</v>
      </c>
      <c r="G77" s="31"/>
      <c r="H77" s="31"/>
      <c r="I77" s="100" t="s">
        <v>37</v>
      </c>
      <c r="J77" s="28" t="str">
        <f>E24</f>
        <v>Ing. Petr Szabo, SB projekt s.r.o.</v>
      </c>
      <c r="K77" s="31"/>
      <c r="L77" s="34"/>
    </row>
    <row r="78" spans="2:63" s="1" customFormat="1" ht="10.35" customHeight="1">
      <c r="B78" s="30"/>
      <c r="C78" s="31"/>
      <c r="D78" s="31"/>
      <c r="E78" s="31"/>
      <c r="F78" s="31"/>
      <c r="G78" s="31"/>
      <c r="H78" s="31"/>
      <c r="I78" s="99"/>
      <c r="J78" s="31"/>
      <c r="K78" s="31"/>
      <c r="L78" s="34"/>
    </row>
    <row r="79" spans="2:63" s="9" customFormat="1" ht="29.25" customHeight="1">
      <c r="B79" s="144"/>
      <c r="C79" s="145" t="s">
        <v>115</v>
      </c>
      <c r="D79" s="146" t="s">
        <v>59</v>
      </c>
      <c r="E79" s="146" t="s">
        <v>55</v>
      </c>
      <c r="F79" s="146" t="s">
        <v>56</v>
      </c>
      <c r="G79" s="146" t="s">
        <v>116</v>
      </c>
      <c r="H79" s="146" t="s">
        <v>117</v>
      </c>
      <c r="I79" s="147" t="s">
        <v>118</v>
      </c>
      <c r="J79" s="146" t="s">
        <v>109</v>
      </c>
      <c r="K79" s="148" t="s">
        <v>119</v>
      </c>
      <c r="L79" s="149"/>
      <c r="M79" s="60" t="s">
        <v>20</v>
      </c>
      <c r="N79" s="61" t="s">
        <v>44</v>
      </c>
      <c r="O79" s="61" t="s">
        <v>120</v>
      </c>
      <c r="P79" s="61" t="s">
        <v>121</v>
      </c>
      <c r="Q79" s="61" t="s">
        <v>122</v>
      </c>
      <c r="R79" s="61" t="s">
        <v>123</v>
      </c>
      <c r="S79" s="61" t="s">
        <v>124</v>
      </c>
      <c r="T79" s="62" t="s">
        <v>125</v>
      </c>
    </row>
    <row r="80" spans="2:63" s="1" customFormat="1" ht="22.9" customHeight="1">
      <c r="B80" s="30"/>
      <c r="C80" s="67" t="s">
        <v>126</v>
      </c>
      <c r="D80" s="31"/>
      <c r="E80" s="31"/>
      <c r="F80" s="31"/>
      <c r="G80" s="31"/>
      <c r="H80" s="31"/>
      <c r="I80" s="99"/>
      <c r="J80" s="150">
        <f>BK80</f>
        <v>0</v>
      </c>
      <c r="K80" s="31"/>
      <c r="L80" s="34"/>
      <c r="M80" s="63"/>
      <c r="N80" s="64"/>
      <c r="O80" s="64"/>
      <c r="P80" s="151">
        <f>P81</f>
        <v>0</v>
      </c>
      <c r="Q80" s="64"/>
      <c r="R80" s="151">
        <f>R81</f>
        <v>0</v>
      </c>
      <c r="S80" s="64"/>
      <c r="T80" s="152">
        <f>T81</f>
        <v>0</v>
      </c>
      <c r="AT80" s="13" t="s">
        <v>73</v>
      </c>
      <c r="AU80" s="13" t="s">
        <v>110</v>
      </c>
      <c r="BK80" s="153">
        <f>BK81</f>
        <v>0</v>
      </c>
    </row>
    <row r="81" spans="2:65" s="10" customFormat="1" ht="25.9" customHeight="1">
      <c r="B81" s="154"/>
      <c r="C81" s="155"/>
      <c r="D81" s="156" t="s">
        <v>73</v>
      </c>
      <c r="E81" s="157" t="s">
        <v>99</v>
      </c>
      <c r="F81" s="157" t="s">
        <v>100</v>
      </c>
      <c r="G81" s="155"/>
      <c r="H81" s="155"/>
      <c r="I81" s="158"/>
      <c r="J81" s="159">
        <f>BK81</f>
        <v>0</v>
      </c>
      <c r="K81" s="155"/>
      <c r="L81" s="160"/>
      <c r="M81" s="161"/>
      <c r="N81" s="162"/>
      <c r="O81" s="162"/>
      <c r="P81" s="163">
        <f>SUM(P82:P89)</f>
        <v>0</v>
      </c>
      <c r="Q81" s="162"/>
      <c r="R81" s="163">
        <f>SUM(R82:R89)</f>
        <v>0</v>
      </c>
      <c r="S81" s="162"/>
      <c r="T81" s="164">
        <f>SUM(T82:T89)</f>
        <v>0</v>
      </c>
      <c r="AR81" s="165" t="s">
        <v>151</v>
      </c>
      <c r="AT81" s="166" t="s">
        <v>73</v>
      </c>
      <c r="AU81" s="166" t="s">
        <v>74</v>
      </c>
      <c r="AY81" s="165" t="s">
        <v>129</v>
      </c>
      <c r="BK81" s="167">
        <f>SUM(BK82:BK89)</f>
        <v>0</v>
      </c>
    </row>
    <row r="82" spans="2:65" s="1" customFormat="1" ht="16.5" customHeight="1">
      <c r="B82" s="30"/>
      <c r="C82" s="170" t="s">
        <v>22</v>
      </c>
      <c r="D82" s="170" t="s">
        <v>132</v>
      </c>
      <c r="E82" s="171" t="s">
        <v>883</v>
      </c>
      <c r="F82" s="172" t="s">
        <v>884</v>
      </c>
      <c r="G82" s="173" t="s">
        <v>885</v>
      </c>
      <c r="H82" s="200"/>
      <c r="I82" s="175"/>
      <c r="J82" s="176">
        <f>ROUND(I82*H82,2)</f>
        <v>0</v>
      </c>
      <c r="K82" s="172" t="s">
        <v>136</v>
      </c>
      <c r="L82" s="34"/>
      <c r="M82" s="177" t="s">
        <v>20</v>
      </c>
      <c r="N82" s="178" t="s">
        <v>45</v>
      </c>
      <c r="O82" s="56"/>
      <c r="P82" s="179">
        <f>O82*H82</f>
        <v>0</v>
      </c>
      <c r="Q82" s="179">
        <v>0</v>
      </c>
      <c r="R82" s="179">
        <f>Q82*H82</f>
        <v>0</v>
      </c>
      <c r="S82" s="179">
        <v>0</v>
      </c>
      <c r="T82" s="180">
        <f>S82*H82</f>
        <v>0</v>
      </c>
      <c r="AR82" s="13" t="s">
        <v>22</v>
      </c>
      <c r="AT82" s="13" t="s">
        <v>132</v>
      </c>
      <c r="AU82" s="13" t="s">
        <v>22</v>
      </c>
      <c r="AY82" s="13" t="s">
        <v>129</v>
      </c>
      <c r="BE82" s="181">
        <f>IF(N82="základní",J82,0)</f>
        <v>0</v>
      </c>
      <c r="BF82" s="181">
        <f>IF(N82="snížená",J82,0)</f>
        <v>0</v>
      </c>
      <c r="BG82" s="181">
        <f>IF(N82="zákl. přenesená",J82,0)</f>
        <v>0</v>
      </c>
      <c r="BH82" s="181">
        <f>IF(N82="sníž. přenesená",J82,0)</f>
        <v>0</v>
      </c>
      <c r="BI82" s="181">
        <f>IF(N82="nulová",J82,0)</f>
        <v>0</v>
      </c>
      <c r="BJ82" s="13" t="s">
        <v>22</v>
      </c>
      <c r="BK82" s="181">
        <f>ROUND(I82*H82,2)</f>
        <v>0</v>
      </c>
      <c r="BL82" s="13" t="s">
        <v>22</v>
      </c>
      <c r="BM82" s="13" t="s">
        <v>886</v>
      </c>
    </row>
    <row r="83" spans="2:65" s="1" customFormat="1" ht="16.5" customHeight="1">
      <c r="B83" s="30"/>
      <c r="C83" s="170" t="s">
        <v>83</v>
      </c>
      <c r="D83" s="170" t="s">
        <v>132</v>
      </c>
      <c r="E83" s="171" t="s">
        <v>887</v>
      </c>
      <c r="F83" s="172" t="s">
        <v>888</v>
      </c>
      <c r="G83" s="173" t="s">
        <v>885</v>
      </c>
      <c r="H83" s="200"/>
      <c r="I83" s="175"/>
      <c r="J83" s="176">
        <f>ROUND(I83*H83,2)</f>
        <v>0</v>
      </c>
      <c r="K83" s="172" t="s">
        <v>136</v>
      </c>
      <c r="L83" s="34"/>
      <c r="M83" s="177" t="s">
        <v>20</v>
      </c>
      <c r="N83" s="178" t="s">
        <v>45</v>
      </c>
      <c r="O83" s="56"/>
      <c r="P83" s="179">
        <f>O83*H83</f>
        <v>0</v>
      </c>
      <c r="Q83" s="179">
        <v>0</v>
      </c>
      <c r="R83" s="179">
        <f>Q83*H83</f>
        <v>0</v>
      </c>
      <c r="S83" s="179">
        <v>0</v>
      </c>
      <c r="T83" s="180">
        <f>S83*H83</f>
        <v>0</v>
      </c>
      <c r="AR83" s="13" t="s">
        <v>22</v>
      </c>
      <c r="AT83" s="13" t="s">
        <v>132</v>
      </c>
      <c r="AU83" s="13" t="s">
        <v>22</v>
      </c>
      <c r="AY83" s="13" t="s">
        <v>129</v>
      </c>
      <c r="BE83" s="181">
        <f>IF(N83="základní",J83,0)</f>
        <v>0</v>
      </c>
      <c r="BF83" s="181">
        <f>IF(N83="snížená",J83,0)</f>
        <v>0</v>
      </c>
      <c r="BG83" s="181">
        <f>IF(N83="zákl. přenesená",J83,0)</f>
        <v>0</v>
      </c>
      <c r="BH83" s="181">
        <f>IF(N83="sníž. přenesená",J83,0)</f>
        <v>0</v>
      </c>
      <c r="BI83" s="181">
        <f>IF(N83="nulová",J83,0)</f>
        <v>0</v>
      </c>
      <c r="BJ83" s="13" t="s">
        <v>22</v>
      </c>
      <c r="BK83" s="181">
        <f>ROUND(I83*H83,2)</f>
        <v>0</v>
      </c>
      <c r="BL83" s="13" t="s">
        <v>22</v>
      </c>
      <c r="BM83" s="13" t="s">
        <v>889</v>
      </c>
    </row>
    <row r="84" spans="2:65" s="1" customFormat="1" ht="16.5" customHeight="1">
      <c r="B84" s="30"/>
      <c r="C84" s="170" t="s">
        <v>130</v>
      </c>
      <c r="D84" s="170" t="s">
        <v>132</v>
      </c>
      <c r="E84" s="171" t="s">
        <v>890</v>
      </c>
      <c r="F84" s="172" t="s">
        <v>891</v>
      </c>
      <c r="G84" s="173" t="s">
        <v>885</v>
      </c>
      <c r="H84" s="200"/>
      <c r="I84" s="175"/>
      <c r="J84" s="176">
        <f>ROUND(I84*H84,2)</f>
        <v>0</v>
      </c>
      <c r="K84" s="172" t="s">
        <v>136</v>
      </c>
      <c r="L84" s="34"/>
      <c r="M84" s="177" t="s">
        <v>20</v>
      </c>
      <c r="N84" s="178" t="s">
        <v>45</v>
      </c>
      <c r="O84" s="56"/>
      <c r="P84" s="179">
        <f>O84*H84</f>
        <v>0</v>
      </c>
      <c r="Q84" s="179">
        <v>0</v>
      </c>
      <c r="R84" s="179">
        <f>Q84*H84</f>
        <v>0</v>
      </c>
      <c r="S84" s="179">
        <v>0</v>
      </c>
      <c r="T84" s="180">
        <f>S84*H84</f>
        <v>0</v>
      </c>
      <c r="AR84" s="13" t="s">
        <v>22</v>
      </c>
      <c r="AT84" s="13" t="s">
        <v>132</v>
      </c>
      <c r="AU84" s="13" t="s">
        <v>22</v>
      </c>
      <c r="AY84" s="13" t="s">
        <v>129</v>
      </c>
      <c r="BE84" s="181">
        <f>IF(N84="základní",J84,0)</f>
        <v>0</v>
      </c>
      <c r="BF84" s="181">
        <f>IF(N84="snížená",J84,0)</f>
        <v>0</v>
      </c>
      <c r="BG84" s="181">
        <f>IF(N84="zákl. přenesená",J84,0)</f>
        <v>0</v>
      </c>
      <c r="BH84" s="181">
        <f>IF(N84="sníž. přenesená",J84,0)</f>
        <v>0</v>
      </c>
      <c r="BI84" s="181">
        <f>IF(N84="nulová",J84,0)</f>
        <v>0</v>
      </c>
      <c r="BJ84" s="13" t="s">
        <v>22</v>
      </c>
      <c r="BK84" s="181">
        <f>ROUND(I84*H84,2)</f>
        <v>0</v>
      </c>
      <c r="BL84" s="13" t="s">
        <v>22</v>
      </c>
      <c r="BM84" s="13" t="s">
        <v>892</v>
      </c>
    </row>
    <row r="85" spans="2:65" s="1" customFormat="1" ht="16.5" customHeight="1">
      <c r="B85" s="30"/>
      <c r="C85" s="170" t="s">
        <v>146</v>
      </c>
      <c r="D85" s="170" t="s">
        <v>132</v>
      </c>
      <c r="E85" s="171" t="s">
        <v>893</v>
      </c>
      <c r="F85" s="172" t="s">
        <v>894</v>
      </c>
      <c r="G85" s="173" t="s">
        <v>885</v>
      </c>
      <c r="H85" s="200"/>
      <c r="I85" s="175"/>
      <c r="J85" s="176">
        <f>ROUND(I85*H85,2)</f>
        <v>0</v>
      </c>
      <c r="K85" s="172" t="s">
        <v>136</v>
      </c>
      <c r="L85" s="34"/>
      <c r="M85" s="177" t="s">
        <v>20</v>
      </c>
      <c r="N85" s="178" t="s">
        <v>45</v>
      </c>
      <c r="O85" s="56"/>
      <c r="P85" s="179">
        <f>O85*H85</f>
        <v>0</v>
      </c>
      <c r="Q85" s="179">
        <v>0</v>
      </c>
      <c r="R85" s="179">
        <f>Q85*H85</f>
        <v>0</v>
      </c>
      <c r="S85" s="179">
        <v>0</v>
      </c>
      <c r="T85" s="180">
        <f>S85*H85</f>
        <v>0</v>
      </c>
      <c r="AR85" s="13" t="s">
        <v>22</v>
      </c>
      <c r="AT85" s="13" t="s">
        <v>132</v>
      </c>
      <c r="AU85" s="13" t="s">
        <v>22</v>
      </c>
      <c r="AY85" s="13" t="s">
        <v>129</v>
      </c>
      <c r="BE85" s="181">
        <f>IF(N85="základní",J85,0)</f>
        <v>0</v>
      </c>
      <c r="BF85" s="181">
        <f>IF(N85="snížená",J85,0)</f>
        <v>0</v>
      </c>
      <c r="BG85" s="181">
        <f>IF(N85="zákl. přenesená",J85,0)</f>
        <v>0</v>
      </c>
      <c r="BH85" s="181">
        <f>IF(N85="sníž. přenesená",J85,0)</f>
        <v>0</v>
      </c>
      <c r="BI85" s="181">
        <f>IF(N85="nulová",J85,0)</f>
        <v>0</v>
      </c>
      <c r="BJ85" s="13" t="s">
        <v>22</v>
      </c>
      <c r="BK85" s="181">
        <f>ROUND(I85*H85,2)</f>
        <v>0</v>
      </c>
      <c r="BL85" s="13" t="s">
        <v>22</v>
      </c>
      <c r="BM85" s="13" t="s">
        <v>895</v>
      </c>
    </row>
    <row r="86" spans="2:65" s="1" customFormat="1" ht="33.75" customHeight="1">
      <c r="B86" s="30"/>
      <c r="C86" s="170" t="s">
        <v>151</v>
      </c>
      <c r="D86" s="170" t="s">
        <v>132</v>
      </c>
      <c r="E86" s="171" t="s">
        <v>896</v>
      </c>
      <c r="F86" s="172" t="s">
        <v>897</v>
      </c>
      <c r="G86" s="173" t="s">
        <v>885</v>
      </c>
      <c r="H86" s="200"/>
      <c r="I86" s="175"/>
      <c r="J86" s="176">
        <f>ROUND(I86*H86,2)</f>
        <v>0</v>
      </c>
      <c r="K86" s="172" t="s">
        <v>136</v>
      </c>
      <c r="L86" s="34"/>
      <c r="M86" s="177" t="s">
        <v>20</v>
      </c>
      <c r="N86" s="178" t="s">
        <v>45</v>
      </c>
      <c r="O86" s="56"/>
      <c r="P86" s="179">
        <f>O86*H86</f>
        <v>0</v>
      </c>
      <c r="Q86" s="179">
        <v>0</v>
      </c>
      <c r="R86" s="179">
        <f>Q86*H86</f>
        <v>0</v>
      </c>
      <c r="S86" s="179">
        <v>0</v>
      </c>
      <c r="T86" s="180">
        <f>S86*H86</f>
        <v>0</v>
      </c>
      <c r="AR86" s="13" t="s">
        <v>22</v>
      </c>
      <c r="AT86" s="13" t="s">
        <v>132</v>
      </c>
      <c r="AU86" s="13" t="s">
        <v>22</v>
      </c>
      <c r="AY86" s="13" t="s">
        <v>129</v>
      </c>
      <c r="BE86" s="181">
        <f>IF(N86="základní",J86,0)</f>
        <v>0</v>
      </c>
      <c r="BF86" s="181">
        <f>IF(N86="snížená",J86,0)</f>
        <v>0</v>
      </c>
      <c r="BG86" s="181">
        <f>IF(N86="zákl. přenesená",J86,0)</f>
        <v>0</v>
      </c>
      <c r="BH86" s="181">
        <f>IF(N86="sníž. přenesená",J86,0)</f>
        <v>0</v>
      </c>
      <c r="BI86" s="181">
        <f>IF(N86="nulová",J86,0)</f>
        <v>0</v>
      </c>
      <c r="BJ86" s="13" t="s">
        <v>22</v>
      </c>
      <c r="BK86" s="181">
        <f>ROUND(I86*H86,2)</f>
        <v>0</v>
      </c>
      <c r="BL86" s="13" t="s">
        <v>22</v>
      </c>
      <c r="BM86" s="13" t="s">
        <v>898</v>
      </c>
    </row>
    <row r="87" spans="2:65" s="1" customFormat="1" ht="29.25">
      <c r="B87" s="30"/>
      <c r="C87" s="31"/>
      <c r="D87" s="197" t="s">
        <v>371</v>
      </c>
      <c r="E87" s="31"/>
      <c r="F87" s="198" t="s">
        <v>899</v>
      </c>
      <c r="G87" s="31"/>
      <c r="H87" s="31"/>
      <c r="I87" s="99"/>
      <c r="J87" s="31"/>
      <c r="K87" s="31"/>
      <c r="L87" s="34"/>
      <c r="M87" s="199"/>
      <c r="N87" s="56"/>
      <c r="O87" s="56"/>
      <c r="P87" s="56"/>
      <c r="Q87" s="56"/>
      <c r="R87" s="56"/>
      <c r="S87" s="56"/>
      <c r="T87" s="57"/>
      <c r="AT87" s="13" t="s">
        <v>371</v>
      </c>
      <c r="AU87" s="13" t="s">
        <v>22</v>
      </c>
    </row>
    <row r="88" spans="2:65" s="1" customFormat="1" ht="33.75" customHeight="1">
      <c r="B88" s="30"/>
      <c r="C88" s="170" t="s">
        <v>167</v>
      </c>
      <c r="D88" s="170" t="s">
        <v>132</v>
      </c>
      <c r="E88" s="171" t="s">
        <v>900</v>
      </c>
      <c r="F88" s="172" t="s">
        <v>901</v>
      </c>
      <c r="G88" s="173" t="s">
        <v>885</v>
      </c>
      <c r="H88" s="200"/>
      <c r="I88" s="175"/>
      <c r="J88" s="176">
        <f>ROUND(I88*H88,2)</f>
        <v>0</v>
      </c>
      <c r="K88" s="172" t="s">
        <v>136</v>
      </c>
      <c r="L88" s="34"/>
      <c r="M88" s="177" t="s">
        <v>20</v>
      </c>
      <c r="N88" s="178" t="s">
        <v>45</v>
      </c>
      <c r="O88" s="56"/>
      <c r="P88" s="179">
        <f>O88*H88</f>
        <v>0</v>
      </c>
      <c r="Q88" s="179">
        <v>0</v>
      </c>
      <c r="R88" s="179">
        <f>Q88*H88</f>
        <v>0</v>
      </c>
      <c r="S88" s="179">
        <v>0</v>
      </c>
      <c r="T88" s="180">
        <f>S88*H88</f>
        <v>0</v>
      </c>
      <c r="AR88" s="13" t="s">
        <v>22</v>
      </c>
      <c r="AT88" s="13" t="s">
        <v>132</v>
      </c>
      <c r="AU88" s="13" t="s">
        <v>22</v>
      </c>
      <c r="AY88" s="13" t="s">
        <v>129</v>
      </c>
      <c r="BE88" s="181">
        <f>IF(N88="základní",J88,0)</f>
        <v>0</v>
      </c>
      <c r="BF88" s="181">
        <f>IF(N88="snížená",J88,0)</f>
        <v>0</v>
      </c>
      <c r="BG88" s="181">
        <f>IF(N88="zákl. přenesená",J88,0)</f>
        <v>0</v>
      </c>
      <c r="BH88" s="181">
        <f>IF(N88="sníž. přenesená",J88,0)</f>
        <v>0</v>
      </c>
      <c r="BI88" s="181">
        <f>IF(N88="nulová",J88,0)</f>
        <v>0</v>
      </c>
      <c r="BJ88" s="13" t="s">
        <v>22</v>
      </c>
      <c r="BK88" s="181">
        <f>ROUND(I88*H88,2)</f>
        <v>0</v>
      </c>
      <c r="BL88" s="13" t="s">
        <v>22</v>
      </c>
      <c r="BM88" s="13" t="s">
        <v>902</v>
      </c>
    </row>
    <row r="89" spans="2:65" s="1" customFormat="1" ht="22.5" customHeight="1">
      <c r="B89" s="30"/>
      <c r="C89" s="170" t="s">
        <v>26</v>
      </c>
      <c r="D89" s="170" t="s">
        <v>132</v>
      </c>
      <c r="E89" s="171" t="s">
        <v>903</v>
      </c>
      <c r="F89" s="172" t="s">
        <v>904</v>
      </c>
      <c r="G89" s="173" t="s">
        <v>885</v>
      </c>
      <c r="H89" s="200"/>
      <c r="I89" s="175"/>
      <c r="J89" s="176">
        <f>ROUND(I89*H89,2)</f>
        <v>0</v>
      </c>
      <c r="K89" s="172" t="s">
        <v>136</v>
      </c>
      <c r="L89" s="34"/>
      <c r="M89" s="192" t="s">
        <v>20</v>
      </c>
      <c r="N89" s="193" t="s">
        <v>45</v>
      </c>
      <c r="O89" s="194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AR89" s="13" t="s">
        <v>22</v>
      </c>
      <c r="AT89" s="13" t="s">
        <v>132</v>
      </c>
      <c r="AU89" s="13" t="s">
        <v>22</v>
      </c>
      <c r="AY89" s="13" t="s">
        <v>129</v>
      </c>
      <c r="BE89" s="181">
        <f>IF(N89="základní",J89,0)</f>
        <v>0</v>
      </c>
      <c r="BF89" s="181">
        <f>IF(N89="snížená",J89,0)</f>
        <v>0</v>
      </c>
      <c r="BG89" s="181">
        <f>IF(N89="zákl. přenesená",J89,0)</f>
        <v>0</v>
      </c>
      <c r="BH89" s="181">
        <f>IF(N89="sníž. přenesená",J89,0)</f>
        <v>0</v>
      </c>
      <c r="BI89" s="181">
        <f>IF(N89="nulová",J89,0)</f>
        <v>0</v>
      </c>
      <c r="BJ89" s="13" t="s">
        <v>22</v>
      </c>
      <c r="BK89" s="181">
        <f>ROUND(I89*H89,2)</f>
        <v>0</v>
      </c>
      <c r="BL89" s="13" t="s">
        <v>22</v>
      </c>
      <c r="BM89" s="13" t="s">
        <v>905</v>
      </c>
    </row>
    <row r="90" spans="2:65" s="1" customFormat="1" ht="6.95" customHeight="1">
      <c r="B90" s="42"/>
      <c r="C90" s="43"/>
      <c r="D90" s="43"/>
      <c r="E90" s="43"/>
      <c r="F90" s="43"/>
      <c r="G90" s="43"/>
      <c r="H90" s="43"/>
      <c r="I90" s="121"/>
      <c r="J90" s="43"/>
      <c r="K90" s="43"/>
      <c r="L90" s="34"/>
    </row>
  </sheetData>
  <sheetProtection algorithmName="SHA-512" hashValue="ffPeZJW2NVGEHHkSIDul1lm2wLMOuZ+jkRIgBGDAYmr9oX95Q55U3/xm5OlfN05qIoN1YLGUtkiCfVNRmByxew==" saltValue="uDt7eMxzkxcxpDxHNkaA3A0a2YTnPGFmtnWYFAoG3prbiJ80ceNI2543pGh9GiBLhpSAA6h2LcNxOEHdorow3A==" spinCount="100000" sheet="1" objects="1" scenarios="1" formatColumns="0" formatRows="0" autoFilter="0"/>
  <autoFilter ref="C79:K89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Normal="100" workbookViewId="0"/>
  </sheetViews>
  <sheetFormatPr defaultRowHeight="11.25"/>
  <cols>
    <col min="1" max="1" width="8.33203125" style="201" customWidth="1"/>
    <col min="2" max="2" width="1.6640625" style="201" customWidth="1"/>
    <col min="3" max="4" width="5" style="201" customWidth="1"/>
    <col min="5" max="5" width="11.6640625" style="201" customWidth="1"/>
    <col min="6" max="6" width="9.1640625" style="201" customWidth="1"/>
    <col min="7" max="7" width="5" style="201" customWidth="1"/>
    <col min="8" max="8" width="77.83203125" style="201" customWidth="1"/>
    <col min="9" max="10" width="20" style="201" customWidth="1"/>
    <col min="11" max="11" width="1.6640625" style="201" customWidth="1"/>
  </cols>
  <sheetData>
    <row r="1" spans="2:11" ht="37.5" customHeight="1"/>
    <row r="2" spans="2:11" ht="7.5" customHeight="1">
      <c r="B2" s="202"/>
      <c r="C2" s="203"/>
      <c r="D2" s="203"/>
      <c r="E2" s="203"/>
      <c r="F2" s="203"/>
      <c r="G2" s="203"/>
      <c r="H2" s="203"/>
      <c r="I2" s="203"/>
      <c r="J2" s="203"/>
      <c r="K2" s="204"/>
    </row>
    <row r="3" spans="2:11" s="11" customFormat="1" ht="45" customHeight="1">
      <c r="B3" s="205"/>
      <c r="C3" s="330" t="s">
        <v>906</v>
      </c>
      <c r="D3" s="330"/>
      <c r="E3" s="330"/>
      <c r="F3" s="330"/>
      <c r="G3" s="330"/>
      <c r="H3" s="330"/>
      <c r="I3" s="330"/>
      <c r="J3" s="330"/>
      <c r="K3" s="206"/>
    </row>
    <row r="4" spans="2:11" ht="25.5" customHeight="1">
      <c r="B4" s="207"/>
      <c r="C4" s="333" t="s">
        <v>907</v>
      </c>
      <c r="D4" s="333"/>
      <c r="E4" s="333"/>
      <c r="F4" s="333"/>
      <c r="G4" s="333"/>
      <c r="H4" s="333"/>
      <c r="I4" s="333"/>
      <c r="J4" s="333"/>
      <c r="K4" s="208"/>
    </row>
    <row r="5" spans="2:11" ht="5.25" customHeight="1">
      <c r="B5" s="207"/>
      <c r="C5" s="209"/>
      <c r="D5" s="209"/>
      <c r="E5" s="209"/>
      <c r="F5" s="209"/>
      <c r="G5" s="209"/>
      <c r="H5" s="209"/>
      <c r="I5" s="209"/>
      <c r="J5" s="209"/>
      <c r="K5" s="208"/>
    </row>
    <row r="6" spans="2:11" ht="15" customHeight="1">
      <c r="B6" s="207"/>
      <c r="C6" s="331" t="s">
        <v>908</v>
      </c>
      <c r="D6" s="331"/>
      <c r="E6" s="331"/>
      <c r="F6" s="331"/>
      <c r="G6" s="331"/>
      <c r="H6" s="331"/>
      <c r="I6" s="331"/>
      <c r="J6" s="331"/>
      <c r="K6" s="208"/>
    </row>
    <row r="7" spans="2:11" ht="15" customHeight="1">
      <c r="B7" s="211"/>
      <c r="C7" s="331" t="s">
        <v>909</v>
      </c>
      <c r="D7" s="331"/>
      <c r="E7" s="331"/>
      <c r="F7" s="331"/>
      <c r="G7" s="331"/>
      <c r="H7" s="331"/>
      <c r="I7" s="331"/>
      <c r="J7" s="331"/>
      <c r="K7" s="208"/>
    </row>
    <row r="8" spans="2:11" ht="12.75" customHeight="1">
      <c r="B8" s="211"/>
      <c r="C8" s="210"/>
      <c r="D8" s="210"/>
      <c r="E8" s="210"/>
      <c r="F8" s="210"/>
      <c r="G8" s="210"/>
      <c r="H8" s="210"/>
      <c r="I8" s="210"/>
      <c r="J8" s="210"/>
      <c r="K8" s="208"/>
    </row>
    <row r="9" spans="2:11" ht="15" customHeight="1">
      <c r="B9" s="211"/>
      <c r="C9" s="331" t="s">
        <v>910</v>
      </c>
      <c r="D9" s="331"/>
      <c r="E9" s="331"/>
      <c r="F9" s="331"/>
      <c r="G9" s="331"/>
      <c r="H9" s="331"/>
      <c r="I9" s="331"/>
      <c r="J9" s="331"/>
      <c r="K9" s="208"/>
    </row>
    <row r="10" spans="2:11" ht="15" customHeight="1">
      <c r="B10" s="211"/>
      <c r="C10" s="210"/>
      <c r="D10" s="331" t="s">
        <v>911</v>
      </c>
      <c r="E10" s="331"/>
      <c r="F10" s="331"/>
      <c r="G10" s="331"/>
      <c r="H10" s="331"/>
      <c r="I10" s="331"/>
      <c r="J10" s="331"/>
      <c r="K10" s="208"/>
    </row>
    <row r="11" spans="2:11" ht="15" customHeight="1">
      <c r="B11" s="211"/>
      <c r="C11" s="212"/>
      <c r="D11" s="331" t="s">
        <v>912</v>
      </c>
      <c r="E11" s="331"/>
      <c r="F11" s="331"/>
      <c r="G11" s="331"/>
      <c r="H11" s="331"/>
      <c r="I11" s="331"/>
      <c r="J11" s="331"/>
      <c r="K11" s="208"/>
    </row>
    <row r="12" spans="2:11" ht="15" customHeight="1">
      <c r="B12" s="211"/>
      <c r="C12" s="212"/>
      <c r="D12" s="210"/>
      <c r="E12" s="210"/>
      <c r="F12" s="210"/>
      <c r="G12" s="210"/>
      <c r="H12" s="210"/>
      <c r="I12" s="210"/>
      <c r="J12" s="210"/>
      <c r="K12" s="208"/>
    </row>
    <row r="13" spans="2:11" ht="15" customHeight="1">
      <c r="B13" s="211"/>
      <c r="C13" s="212"/>
      <c r="D13" s="213" t="s">
        <v>913</v>
      </c>
      <c r="E13" s="210"/>
      <c r="F13" s="210"/>
      <c r="G13" s="210"/>
      <c r="H13" s="210"/>
      <c r="I13" s="210"/>
      <c r="J13" s="210"/>
      <c r="K13" s="208"/>
    </row>
    <row r="14" spans="2:11" ht="12.75" customHeight="1">
      <c r="B14" s="211"/>
      <c r="C14" s="212"/>
      <c r="D14" s="212"/>
      <c r="E14" s="212"/>
      <c r="F14" s="212"/>
      <c r="G14" s="212"/>
      <c r="H14" s="212"/>
      <c r="I14" s="212"/>
      <c r="J14" s="212"/>
      <c r="K14" s="208"/>
    </row>
    <row r="15" spans="2:11" ht="15" customHeight="1">
      <c r="B15" s="211"/>
      <c r="C15" s="212"/>
      <c r="D15" s="331" t="s">
        <v>914</v>
      </c>
      <c r="E15" s="331"/>
      <c r="F15" s="331"/>
      <c r="G15" s="331"/>
      <c r="H15" s="331"/>
      <c r="I15" s="331"/>
      <c r="J15" s="331"/>
      <c r="K15" s="208"/>
    </row>
    <row r="16" spans="2:11" ht="15" customHeight="1">
      <c r="B16" s="211"/>
      <c r="C16" s="212"/>
      <c r="D16" s="331" t="s">
        <v>915</v>
      </c>
      <c r="E16" s="331"/>
      <c r="F16" s="331"/>
      <c r="G16" s="331"/>
      <c r="H16" s="331"/>
      <c r="I16" s="331"/>
      <c r="J16" s="331"/>
      <c r="K16" s="208"/>
    </row>
    <row r="17" spans="2:11" ht="15" customHeight="1">
      <c r="B17" s="211"/>
      <c r="C17" s="212"/>
      <c r="D17" s="331" t="s">
        <v>916</v>
      </c>
      <c r="E17" s="331"/>
      <c r="F17" s="331"/>
      <c r="G17" s="331"/>
      <c r="H17" s="331"/>
      <c r="I17" s="331"/>
      <c r="J17" s="331"/>
      <c r="K17" s="208"/>
    </row>
    <row r="18" spans="2:11" ht="15" customHeight="1">
      <c r="B18" s="211"/>
      <c r="C18" s="212"/>
      <c r="D18" s="212"/>
      <c r="E18" s="214" t="s">
        <v>917</v>
      </c>
      <c r="F18" s="331" t="s">
        <v>918</v>
      </c>
      <c r="G18" s="331"/>
      <c r="H18" s="331"/>
      <c r="I18" s="331"/>
      <c r="J18" s="331"/>
      <c r="K18" s="208"/>
    </row>
    <row r="19" spans="2:11" ht="15" customHeight="1">
      <c r="B19" s="211"/>
      <c r="C19" s="212"/>
      <c r="D19" s="212"/>
      <c r="E19" s="214" t="s">
        <v>919</v>
      </c>
      <c r="F19" s="331" t="s">
        <v>920</v>
      </c>
      <c r="G19" s="331"/>
      <c r="H19" s="331"/>
      <c r="I19" s="331"/>
      <c r="J19" s="331"/>
      <c r="K19" s="208"/>
    </row>
    <row r="20" spans="2:11" ht="15" customHeight="1">
      <c r="B20" s="211"/>
      <c r="C20" s="212"/>
      <c r="D20" s="212"/>
      <c r="E20" s="214" t="s">
        <v>81</v>
      </c>
      <c r="F20" s="331" t="s">
        <v>921</v>
      </c>
      <c r="G20" s="331"/>
      <c r="H20" s="331"/>
      <c r="I20" s="331"/>
      <c r="J20" s="331"/>
      <c r="K20" s="208"/>
    </row>
    <row r="21" spans="2:11" ht="15" customHeight="1">
      <c r="B21" s="211"/>
      <c r="C21" s="212"/>
      <c r="D21" s="212"/>
      <c r="E21" s="214" t="s">
        <v>922</v>
      </c>
      <c r="F21" s="331" t="s">
        <v>923</v>
      </c>
      <c r="G21" s="331"/>
      <c r="H21" s="331"/>
      <c r="I21" s="331"/>
      <c r="J21" s="331"/>
      <c r="K21" s="208"/>
    </row>
    <row r="22" spans="2:11" ht="15" customHeight="1">
      <c r="B22" s="211"/>
      <c r="C22" s="212"/>
      <c r="D22" s="212"/>
      <c r="E22" s="214" t="s">
        <v>232</v>
      </c>
      <c r="F22" s="331" t="s">
        <v>233</v>
      </c>
      <c r="G22" s="331"/>
      <c r="H22" s="331"/>
      <c r="I22" s="331"/>
      <c r="J22" s="331"/>
      <c r="K22" s="208"/>
    </row>
    <row r="23" spans="2:11" ht="15" customHeight="1">
      <c r="B23" s="211"/>
      <c r="C23" s="212"/>
      <c r="D23" s="212"/>
      <c r="E23" s="214" t="s">
        <v>924</v>
      </c>
      <c r="F23" s="331" t="s">
        <v>925</v>
      </c>
      <c r="G23" s="331"/>
      <c r="H23" s="331"/>
      <c r="I23" s="331"/>
      <c r="J23" s="331"/>
      <c r="K23" s="208"/>
    </row>
    <row r="24" spans="2:11" ht="12.75" customHeight="1">
      <c r="B24" s="211"/>
      <c r="C24" s="212"/>
      <c r="D24" s="212"/>
      <c r="E24" s="212"/>
      <c r="F24" s="212"/>
      <c r="G24" s="212"/>
      <c r="H24" s="212"/>
      <c r="I24" s="212"/>
      <c r="J24" s="212"/>
      <c r="K24" s="208"/>
    </row>
    <row r="25" spans="2:11" ht="15" customHeight="1">
      <c r="B25" s="211"/>
      <c r="C25" s="331" t="s">
        <v>926</v>
      </c>
      <c r="D25" s="331"/>
      <c r="E25" s="331"/>
      <c r="F25" s="331"/>
      <c r="G25" s="331"/>
      <c r="H25" s="331"/>
      <c r="I25" s="331"/>
      <c r="J25" s="331"/>
      <c r="K25" s="208"/>
    </row>
    <row r="26" spans="2:11" ht="15" customHeight="1">
      <c r="B26" s="211"/>
      <c r="C26" s="331" t="s">
        <v>927</v>
      </c>
      <c r="D26" s="331"/>
      <c r="E26" s="331"/>
      <c r="F26" s="331"/>
      <c r="G26" s="331"/>
      <c r="H26" s="331"/>
      <c r="I26" s="331"/>
      <c r="J26" s="331"/>
      <c r="K26" s="208"/>
    </row>
    <row r="27" spans="2:11" ht="15" customHeight="1">
      <c r="B27" s="211"/>
      <c r="C27" s="210"/>
      <c r="D27" s="331" t="s">
        <v>928</v>
      </c>
      <c r="E27" s="331"/>
      <c r="F27" s="331"/>
      <c r="G27" s="331"/>
      <c r="H27" s="331"/>
      <c r="I27" s="331"/>
      <c r="J27" s="331"/>
      <c r="K27" s="208"/>
    </row>
    <row r="28" spans="2:11" ht="15" customHeight="1">
      <c r="B28" s="211"/>
      <c r="C28" s="212"/>
      <c r="D28" s="331" t="s">
        <v>929</v>
      </c>
      <c r="E28" s="331"/>
      <c r="F28" s="331"/>
      <c r="G28" s="331"/>
      <c r="H28" s="331"/>
      <c r="I28" s="331"/>
      <c r="J28" s="331"/>
      <c r="K28" s="208"/>
    </row>
    <row r="29" spans="2:11" ht="12.75" customHeight="1">
      <c r="B29" s="211"/>
      <c r="C29" s="212"/>
      <c r="D29" s="212"/>
      <c r="E29" s="212"/>
      <c r="F29" s="212"/>
      <c r="G29" s="212"/>
      <c r="H29" s="212"/>
      <c r="I29" s="212"/>
      <c r="J29" s="212"/>
      <c r="K29" s="208"/>
    </row>
    <row r="30" spans="2:11" ht="15" customHeight="1">
      <c r="B30" s="211"/>
      <c r="C30" s="212"/>
      <c r="D30" s="331" t="s">
        <v>930</v>
      </c>
      <c r="E30" s="331"/>
      <c r="F30" s="331"/>
      <c r="G30" s="331"/>
      <c r="H30" s="331"/>
      <c r="I30" s="331"/>
      <c r="J30" s="331"/>
      <c r="K30" s="208"/>
    </row>
    <row r="31" spans="2:11" ht="15" customHeight="1">
      <c r="B31" s="211"/>
      <c r="C31" s="212"/>
      <c r="D31" s="331" t="s">
        <v>931</v>
      </c>
      <c r="E31" s="331"/>
      <c r="F31" s="331"/>
      <c r="G31" s="331"/>
      <c r="H31" s="331"/>
      <c r="I31" s="331"/>
      <c r="J31" s="331"/>
      <c r="K31" s="208"/>
    </row>
    <row r="32" spans="2:11" ht="12.75" customHeight="1">
      <c r="B32" s="211"/>
      <c r="C32" s="212"/>
      <c r="D32" s="212"/>
      <c r="E32" s="212"/>
      <c r="F32" s="212"/>
      <c r="G32" s="212"/>
      <c r="H32" s="212"/>
      <c r="I32" s="212"/>
      <c r="J32" s="212"/>
      <c r="K32" s="208"/>
    </row>
    <row r="33" spans="2:11" ht="15" customHeight="1">
      <c r="B33" s="211"/>
      <c r="C33" s="212"/>
      <c r="D33" s="331" t="s">
        <v>932</v>
      </c>
      <c r="E33" s="331"/>
      <c r="F33" s="331"/>
      <c r="G33" s="331"/>
      <c r="H33" s="331"/>
      <c r="I33" s="331"/>
      <c r="J33" s="331"/>
      <c r="K33" s="208"/>
    </row>
    <row r="34" spans="2:11" ht="15" customHeight="1">
      <c r="B34" s="211"/>
      <c r="C34" s="212"/>
      <c r="D34" s="331" t="s">
        <v>933</v>
      </c>
      <c r="E34" s="331"/>
      <c r="F34" s="331"/>
      <c r="G34" s="331"/>
      <c r="H34" s="331"/>
      <c r="I34" s="331"/>
      <c r="J34" s="331"/>
      <c r="K34" s="208"/>
    </row>
    <row r="35" spans="2:11" ht="15" customHeight="1">
      <c r="B35" s="211"/>
      <c r="C35" s="212"/>
      <c r="D35" s="331" t="s">
        <v>934</v>
      </c>
      <c r="E35" s="331"/>
      <c r="F35" s="331"/>
      <c r="G35" s="331"/>
      <c r="H35" s="331"/>
      <c r="I35" s="331"/>
      <c r="J35" s="331"/>
      <c r="K35" s="208"/>
    </row>
    <row r="36" spans="2:11" ht="15" customHeight="1">
      <c r="B36" s="211"/>
      <c r="C36" s="212"/>
      <c r="D36" s="210"/>
      <c r="E36" s="213" t="s">
        <v>115</v>
      </c>
      <c r="F36" s="210"/>
      <c r="G36" s="331" t="s">
        <v>935</v>
      </c>
      <c r="H36" s="331"/>
      <c r="I36" s="331"/>
      <c r="J36" s="331"/>
      <c r="K36" s="208"/>
    </row>
    <row r="37" spans="2:11" ht="30.75" customHeight="1">
      <c r="B37" s="211"/>
      <c r="C37" s="212"/>
      <c r="D37" s="210"/>
      <c r="E37" s="213" t="s">
        <v>936</v>
      </c>
      <c r="F37" s="210"/>
      <c r="G37" s="331" t="s">
        <v>937</v>
      </c>
      <c r="H37" s="331"/>
      <c r="I37" s="331"/>
      <c r="J37" s="331"/>
      <c r="K37" s="208"/>
    </row>
    <row r="38" spans="2:11" ht="15" customHeight="1">
      <c r="B38" s="211"/>
      <c r="C38" s="212"/>
      <c r="D38" s="210"/>
      <c r="E38" s="213" t="s">
        <v>55</v>
      </c>
      <c r="F38" s="210"/>
      <c r="G38" s="331" t="s">
        <v>938</v>
      </c>
      <c r="H38" s="331"/>
      <c r="I38" s="331"/>
      <c r="J38" s="331"/>
      <c r="K38" s="208"/>
    </row>
    <row r="39" spans="2:11" ht="15" customHeight="1">
      <c r="B39" s="211"/>
      <c r="C39" s="212"/>
      <c r="D39" s="210"/>
      <c r="E39" s="213" t="s">
        <v>56</v>
      </c>
      <c r="F39" s="210"/>
      <c r="G39" s="331" t="s">
        <v>939</v>
      </c>
      <c r="H39" s="331"/>
      <c r="I39" s="331"/>
      <c r="J39" s="331"/>
      <c r="K39" s="208"/>
    </row>
    <row r="40" spans="2:11" ht="15" customHeight="1">
      <c r="B40" s="211"/>
      <c r="C40" s="212"/>
      <c r="D40" s="210"/>
      <c r="E40" s="213" t="s">
        <v>116</v>
      </c>
      <c r="F40" s="210"/>
      <c r="G40" s="331" t="s">
        <v>940</v>
      </c>
      <c r="H40" s="331"/>
      <c r="I40" s="331"/>
      <c r="J40" s="331"/>
      <c r="K40" s="208"/>
    </row>
    <row r="41" spans="2:11" ht="15" customHeight="1">
      <c r="B41" s="211"/>
      <c r="C41" s="212"/>
      <c r="D41" s="210"/>
      <c r="E41" s="213" t="s">
        <v>117</v>
      </c>
      <c r="F41" s="210"/>
      <c r="G41" s="331" t="s">
        <v>941</v>
      </c>
      <c r="H41" s="331"/>
      <c r="I41" s="331"/>
      <c r="J41" s="331"/>
      <c r="K41" s="208"/>
    </row>
    <row r="42" spans="2:11" ht="15" customHeight="1">
      <c r="B42" s="211"/>
      <c r="C42" s="212"/>
      <c r="D42" s="210"/>
      <c r="E42" s="213" t="s">
        <v>942</v>
      </c>
      <c r="F42" s="210"/>
      <c r="G42" s="331" t="s">
        <v>943</v>
      </c>
      <c r="H42" s="331"/>
      <c r="I42" s="331"/>
      <c r="J42" s="331"/>
      <c r="K42" s="208"/>
    </row>
    <row r="43" spans="2:11" ht="15" customHeight="1">
      <c r="B43" s="211"/>
      <c r="C43" s="212"/>
      <c r="D43" s="210"/>
      <c r="E43" s="213"/>
      <c r="F43" s="210"/>
      <c r="G43" s="331" t="s">
        <v>944</v>
      </c>
      <c r="H43" s="331"/>
      <c r="I43" s="331"/>
      <c r="J43" s="331"/>
      <c r="K43" s="208"/>
    </row>
    <row r="44" spans="2:11" ht="15" customHeight="1">
      <c r="B44" s="211"/>
      <c r="C44" s="212"/>
      <c r="D44" s="210"/>
      <c r="E44" s="213" t="s">
        <v>945</v>
      </c>
      <c r="F44" s="210"/>
      <c r="G44" s="331" t="s">
        <v>946</v>
      </c>
      <c r="H44" s="331"/>
      <c r="I44" s="331"/>
      <c r="J44" s="331"/>
      <c r="K44" s="208"/>
    </row>
    <row r="45" spans="2:11" ht="15" customHeight="1">
      <c r="B45" s="211"/>
      <c r="C45" s="212"/>
      <c r="D45" s="210"/>
      <c r="E45" s="213" t="s">
        <v>119</v>
      </c>
      <c r="F45" s="210"/>
      <c r="G45" s="331" t="s">
        <v>947</v>
      </c>
      <c r="H45" s="331"/>
      <c r="I45" s="331"/>
      <c r="J45" s="331"/>
      <c r="K45" s="208"/>
    </row>
    <row r="46" spans="2:11" ht="12.75" customHeight="1">
      <c r="B46" s="211"/>
      <c r="C46" s="212"/>
      <c r="D46" s="210"/>
      <c r="E46" s="210"/>
      <c r="F46" s="210"/>
      <c r="G46" s="210"/>
      <c r="H46" s="210"/>
      <c r="I46" s="210"/>
      <c r="J46" s="210"/>
      <c r="K46" s="208"/>
    </row>
    <row r="47" spans="2:11" ht="15" customHeight="1">
      <c r="B47" s="211"/>
      <c r="C47" s="212"/>
      <c r="D47" s="331" t="s">
        <v>948</v>
      </c>
      <c r="E47" s="331"/>
      <c r="F47" s="331"/>
      <c r="G47" s="331"/>
      <c r="H47" s="331"/>
      <c r="I47" s="331"/>
      <c r="J47" s="331"/>
      <c r="K47" s="208"/>
    </row>
    <row r="48" spans="2:11" ht="15" customHeight="1">
      <c r="B48" s="211"/>
      <c r="C48" s="212"/>
      <c r="D48" s="212"/>
      <c r="E48" s="331" t="s">
        <v>949</v>
      </c>
      <c r="F48" s="331"/>
      <c r="G48" s="331"/>
      <c r="H48" s="331"/>
      <c r="I48" s="331"/>
      <c r="J48" s="331"/>
      <c r="K48" s="208"/>
    </row>
    <row r="49" spans="2:11" ht="15" customHeight="1">
      <c r="B49" s="211"/>
      <c r="C49" s="212"/>
      <c r="D49" s="212"/>
      <c r="E49" s="331" t="s">
        <v>950</v>
      </c>
      <c r="F49" s="331"/>
      <c r="G49" s="331"/>
      <c r="H49" s="331"/>
      <c r="I49" s="331"/>
      <c r="J49" s="331"/>
      <c r="K49" s="208"/>
    </row>
    <row r="50" spans="2:11" ht="15" customHeight="1">
      <c r="B50" s="211"/>
      <c r="C50" s="212"/>
      <c r="D50" s="212"/>
      <c r="E50" s="331" t="s">
        <v>951</v>
      </c>
      <c r="F50" s="331"/>
      <c r="G50" s="331"/>
      <c r="H50" s="331"/>
      <c r="I50" s="331"/>
      <c r="J50" s="331"/>
      <c r="K50" s="208"/>
    </row>
    <row r="51" spans="2:11" ht="15" customHeight="1">
      <c r="B51" s="211"/>
      <c r="C51" s="212"/>
      <c r="D51" s="331" t="s">
        <v>952</v>
      </c>
      <c r="E51" s="331"/>
      <c r="F51" s="331"/>
      <c r="G51" s="331"/>
      <c r="H51" s="331"/>
      <c r="I51" s="331"/>
      <c r="J51" s="331"/>
      <c r="K51" s="208"/>
    </row>
    <row r="52" spans="2:11" ht="25.5" customHeight="1">
      <c r="B52" s="207"/>
      <c r="C52" s="333" t="s">
        <v>953</v>
      </c>
      <c r="D52" s="333"/>
      <c r="E52" s="333"/>
      <c r="F52" s="333"/>
      <c r="G52" s="333"/>
      <c r="H52" s="333"/>
      <c r="I52" s="333"/>
      <c r="J52" s="333"/>
      <c r="K52" s="208"/>
    </row>
    <row r="53" spans="2:11" ht="5.25" customHeight="1">
      <c r="B53" s="207"/>
      <c r="C53" s="209"/>
      <c r="D53" s="209"/>
      <c r="E53" s="209"/>
      <c r="F53" s="209"/>
      <c r="G53" s="209"/>
      <c r="H53" s="209"/>
      <c r="I53" s="209"/>
      <c r="J53" s="209"/>
      <c r="K53" s="208"/>
    </row>
    <row r="54" spans="2:11" ht="15" customHeight="1">
      <c r="B54" s="207"/>
      <c r="C54" s="331" t="s">
        <v>954</v>
      </c>
      <c r="D54" s="331"/>
      <c r="E54" s="331"/>
      <c r="F54" s="331"/>
      <c r="G54" s="331"/>
      <c r="H54" s="331"/>
      <c r="I54" s="331"/>
      <c r="J54" s="331"/>
      <c r="K54" s="208"/>
    </row>
    <row r="55" spans="2:11" ht="15" customHeight="1">
      <c r="B55" s="207"/>
      <c r="C55" s="331" t="s">
        <v>955</v>
      </c>
      <c r="D55" s="331"/>
      <c r="E55" s="331"/>
      <c r="F55" s="331"/>
      <c r="G55" s="331"/>
      <c r="H55" s="331"/>
      <c r="I55" s="331"/>
      <c r="J55" s="331"/>
      <c r="K55" s="208"/>
    </row>
    <row r="56" spans="2:11" ht="12.75" customHeight="1">
      <c r="B56" s="207"/>
      <c r="C56" s="210"/>
      <c r="D56" s="210"/>
      <c r="E56" s="210"/>
      <c r="F56" s="210"/>
      <c r="G56" s="210"/>
      <c r="H56" s="210"/>
      <c r="I56" s="210"/>
      <c r="J56" s="210"/>
      <c r="K56" s="208"/>
    </row>
    <row r="57" spans="2:11" ht="15" customHeight="1">
      <c r="B57" s="207"/>
      <c r="C57" s="331" t="s">
        <v>956</v>
      </c>
      <c r="D57" s="331"/>
      <c r="E57" s="331"/>
      <c r="F57" s="331"/>
      <c r="G57" s="331"/>
      <c r="H57" s="331"/>
      <c r="I57" s="331"/>
      <c r="J57" s="331"/>
      <c r="K57" s="208"/>
    </row>
    <row r="58" spans="2:11" ht="15" customHeight="1">
      <c r="B58" s="207"/>
      <c r="C58" s="212"/>
      <c r="D58" s="331" t="s">
        <v>957</v>
      </c>
      <c r="E58" s="331"/>
      <c r="F58" s="331"/>
      <c r="G58" s="331"/>
      <c r="H58" s="331"/>
      <c r="I58" s="331"/>
      <c r="J58" s="331"/>
      <c r="K58" s="208"/>
    </row>
    <row r="59" spans="2:11" ht="15" customHeight="1">
      <c r="B59" s="207"/>
      <c r="C59" s="212"/>
      <c r="D59" s="331" t="s">
        <v>958</v>
      </c>
      <c r="E59" s="331"/>
      <c r="F59" s="331"/>
      <c r="G59" s="331"/>
      <c r="H59" s="331"/>
      <c r="I59" s="331"/>
      <c r="J59" s="331"/>
      <c r="K59" s="208"/>
    </row>
    <row r="60" spans="2:11" ht="15" customHeight="1">
      <c r="B60" s="207"/>
      <c r="C60" s="212"/>
      <c r="D60" s="331" t="s">
        <v>959</v>
      </c>
      <c r="E60" s="331"/>
      <c r="F60" s="331"/>
      <c r="G60" s="331"/>
      <c r="H60" s="331"/>
      <c r="I60" s="331"/>
      <c r="J60" s="331"/>
      <c r="K60" s="208"/>
    </row>
    <row r="61" spans="2:11" ht="15" customHeight="1">
      <c r="B61" s="207"/>
      <c r="C61" s="212"/>
      <c r="D61" s="331" t="s">
        <v>960</v>
      </c>
      <c r="E61" s="331"/>
      <c r="F61" s="331"/>
      <c r="G61" s="331"/>
      <c r="H61" s="331"/>
      <c r="I61" s="331"/>
      <c r="J61" s="331"/>
      <c r="K61" s="208"/>
    </row>
    <row r="62" spans="2:11" ht="15" customHeight="1">
      <c r="B62" s="207"/>
      <c r="C62" s="212"/>
      <c r="D62" s="334" t="s">
        <v>961</v>
      </c>
      <c r="E62" s="334"/>
      <c r="F62" s="334"/>
      <c r="G62" s="334"/>
      <c r="H62" s="334"/>
      <c r="I62" s="334"/>
      <c r="J62" s="334"/>
      <c r="K62" s="208"/>
    </row>
    <row r="63" spans="2:11" ht="15" customHeight="1">
      <c r="B63" s="207"/>
      <c r="C63" s="212"/>
      <c r="D63" s="331" t="s">
        <v>962</v>
      </c>
      <c r="E63" s="331"/>
      <c r="F63" s="331"/>
      <c r="G63" s="331"/>
      <c r="H63" s="331"/>
      <c r="I63" s="331"/>
      <c r="J63" s="331"/>
      <c r="K63" s="208"/>
    </row>
    <row r="64" spans="2:11" ht="12.75" customHeight="1">
      <c r="B64" s="207"/>
      <c r="C64" s="212"/>
      <c r="D64" s="212"/>
      <c r="E64" s="215"/>
      <c r="F64" s="212"/>
      <c r="G64" s="212"/>
      <c r="H64" s="212"/>
      <c r="I64" s="212"/>
      <c r="J64" s="212"/>
      <c r="K64" s="208"/>
    </row>
    <row r="65" spans="2:11" ht="15" customHeight="1">
      <c r="B65" s="207"/>
      <c r="C65" s="212"/>
      <c r="D65" s="331" t="s">
        <v>963</v>
      </c>
      <c r="E65" s="331"/>
      <c r="F65" s="331"/>
      <c r="G65" s="331"/>
      <c r="H65" s="331"/>
      <c r="I65" s="331"/>
      <c r="J65" s="331"/>
      <c r="K65" s="208"/>
    </row>
    <row r="66" spans="2:11" ht="15" customHeight="1">
      <c r="B66" s="207"/>
      <c r="C66" s="212"/>
      <c r="D66" s="334" t="s">
        <v>964</v>
      </c>
      <c r="E66" s="334"/>
      <c r="F66" s="334"/>
      <c r="G66" s="334"/>
      <c r="H66" s="334"/>
      <c r="I66" s="334"/>
      <c r="J66" s="334"/>
      <c r="K66" s="208"/>
    </row>
    <row r="67" spans="2:11" ht="15" customHeight="1">
      <c r="B67" s="207"/>
      <c r="C67" s="212"/>
      <c r="D67" s="331" t="s">
        <v>965</v>
      </c>
      <c r="E67" s="331"/>
      <c r="F67" s="331"/>
      <c r="G67" s="331"/>
      <c r="H67" s="331"/>
      <c r="I67" s="331"/>
      <c r="J67" s="331"/>
      <c r="K67" s="208"/>
    </row>
    <row r="68" spans="2:11" ht="15" customHeight="1">
      <c r="B68" s="207"/>
      <c r="C68" s="212"/>
      <c r="D68" s="331" t="s">
        <v>966</v>
      </c>
      <c r="E68" s="331"/>
      <c r="F68" s="331"/>
      <c r="G68" s="331"/>
      <c r="H68" s="331"/>
      <c r="I68" s="331"/>
      <c r="J68" s="331"/>
      <c r="K68" s="208"/>
    </row>
    <row r="69" spans="2:11" ht="15" customHeight="1">
      <c r="B69" s="207"/>
      <c r="C69" s="212"/>
      <c r="D69" s="331" t="s">
        <v>967</v>
      </c>
      <c r="E69" s="331"/>
      <c r="F69" s="331"/>
      <c r="G69" s="331"/>
      <c r="H69" s="331"/>
      <c r="I69" s="331"/>
      <c r="J69" s="331"/>
      <c r="K69" s="208"/>
    </row>
    <row r="70" spans="2:11" ht="15" customHeight="1">
      <c r="B70" s="207"/>
      <c r="C70" s="212"/>
      <c r="D70" s="331" t="s">
        <v>968</v>
      </c>
      <c r="E70" s="331"/>
      <c r="F70" s="331"/>
      <c r="G70" s="331"/>
      <c r="H70" s="331"/>
      <c r="I70" s="331"/>
      <c r="J70" s="331"/>
      <c r="K70" s="208"/>
    </row>
    <row r="71" spans="2:11" ht="12.75" customHeight="1">
      <c r="B71" s="216"/>
      <c r="C71" s="217"/>
      <c r="D71" s="217"/>
      <c r="E71" s="217"/>
      <c r="F71" s="217"/>
      <c r="G71" s="217"/>
      <c r="H71" s="217"/>
      <c r="I71" s="217"/>
      <c r="J71" s="217"/>
      <c r="K71" s="218"/>
    </row>
    <row r="72" spans="2:11" ht="18.75" customHeight="1">
      <c r="B72" s="219"/>
      <c r="C72" s="219"/>
      <c r="D72" s="219"/>
      <c r="E72" s="219"/>
      <c r="F72" s="219"/>
      <c r="G72" s="219"/>
      <c r="H72" s="219"/>
      <c r="I72" s="219"/>
      <c r="J72" s="219"/>
      <c r="K72" s="220"/>
    </row>
    <row r="73" spans="2:11" ht="18.75" customHeight="1">
      <c r="B73" s="220"/>
      <c r="C73" s="220"/>
      <c r="D73" s="220"/>
      <c r="E73" s="220"/>
      <c r="F73" s="220"/>
      <c r="G73" s="220"/>
      <c r="H73" s="220"/>
      <c r="I73" s="220"/>
      <c r="J73" s="220"/>
      <c r="K73" s="220"/>
    </row>
    <row r="74" spans="2:11" ht="7.5" customHeight="1">
      <c r="B74" s="221"/>
      <c r="C74" s="222"/>
      <c r="D74" s="222"/>
      <c r="E74" s="222"/>
      <c r="F74" s="222"/>
      <c r="G74" s="222"/>
      <c r="H74" s="222"/>
      <c r="I74" s="222"/>
      <c r="J74" s="222"/>
      <c r="K74" s="223"/>
    </row>
    <row r="75" spans="2:11" ht="45" customHeight="1">
      <c r="B75" s="224"/>
      <c r="C75" s="332" t="s">
        <v>969</v>
      </c>
      <c r="D75" s="332"/>
      <c r="E75" s="332"/>
      <c r="F75" s="332"/>
      <c r="G75" s="332"/>
      <c r="H75" s="332"/>
      <c r="I75" s="332"/>
      <c r="J75" s="332"/>
      <c r="K75" s="225"/>
    </row>
    <row r="76" spans="2:11" ht="17.25" customHeight="1">
      <c r="B76" s="224"/>
      <c r="C76" s="226" t="s">
        <v>970</v>
      </c>
      <c r="D76" s="226"/>
      <c r="E76" s="226"/>
      <c r="F76" s="226" t="s">
        <v>971</v>
      </c>
      <c r="G76" s="227"/>
      <c r="H76" s="226" t="s">
        <v>56</v>
      </c>
      <c r="I76" s="226" t="s">
        <v>59</v>
      </c>
      <c r="J76" s="226" t="s">
        <v>972</v>
      </c>
      <c r="K76" s="225"/>
    </row>
    <row r="77" spans="2:11" ht="17.25" customHeight="1">
      <c r="B77" s="224"/>
      <c r="C77" s="228" t="s">
        <v>973</v>
      </c>
      <c r="D77" s="228"/>
      <c r="E77" s="228"/>
      <c r="F77" s="229" t="s">
        <v>974</v>
      </c>
      <c r="G77" s="230"/>
      <c r="H77" s="228"/>
      <c r="I77" s="228"/>
      <c r="J77" s="228" t="s">
        <v>975</v>
      </c>
      <c r="K77" s="225"/>
    </row>
    <row r="78" spans="2:11" ht="5.25" customHeight="1">
      <c r="B78" s="224"/>
      <c r="C78" s="231"/>
      <c r="D78" s="231"/>
      <c r="E78" s="231"/>
      <c r="F78" s="231"/>
      <c r="G78" s="232"/>
      <c r="H78" s="231"/>
      <c r="I78" s="231"/>
      <c r="J78" s="231"/>
      <c r="K78" s="225"/>
    </row>
    <row r="79" spans="2:11" ht="15" customHeight="1">
      <c r="B79" s="224"/>
      <c r="C79" s="213" t="s">
        <v>55</v>
      </c>
      <c r="D79" s="231"/>
      <c r="E79" s="231"/>
      <c r="F79" s="233" t="s">
        <v>976</v>
      </c>
      <c r="G79" s="232"/>
      <c r="H79" s="213" t="s">
        <v>977</v>
      </c>
      <c r="I79" s="213" t="s">
        <v>978</v>
      </c>
      <c r="J79" s="213">
        <v>20</v>
      </c>
      <c r="K79" s="225"/>
    </row>
    <row r="80" spans="2:11" ht="15" customHeight="1">
      <c r="B80" s="224"/>
      <c r="C80" s="213" t="s">
        <v>979</v>
      </c>
      <c r="D80" s="213"/>
      <c r="E80" s="213"/>
      <c r="F80" s="233" t="s">
        <v>976</v>
      </c>
      <c r="G80" s="232"/>
      <c r="H80" s="213" t="s">
        <v>980</v>
      </c>
      <c r="I80" s="213" t="s">
        <v>978</v>
      </c>
      <c r="J80" s="213">
        <v>120</v>
      </c>
      <c r="K80" s="225"/>
    </row>
    <row r="81" spans="2:11" ht="15" customHeight="1">
      <c r="B81" s="234"/>
      <c r="C81" s="213" t="s">
        <v>981</v>
      </c>
      <c r="D81" s="213"/>
      <c r="E81" s="213"/>
      <c r="F81" s="233" t="s">
        <v>982</v>
      </c>
      <c r="G81" s="232"/>
      <c r="H81" s="213" t="s">
        <v>983</v>
      </c>
      <c r="I81" s="213" t="s">
        <v>978</v>
      </c>
      <c r="J81" s="213">
        <v>50</v>
      </c>
      <c r="K81" s="225"/>
    </row>
    <row r="82" spans="2:11" ht="15" customHeight="1">
      <c r="B82" s="234"/>
      <c r="C82" s="213" t="s">
        <v>984</v>
      </c>
      <c r="D82" s="213"/>
      <c r="E82" s="213"/>
      <c r="F82" s="233" t="s">
        <v>976</v>
      </c>
      <c r="G82" s="232"/>
      <c r="H82" s="213" t="s">
        <v>985</v>
      </c>
      <c r="I82" s="213" t="s">
        <v>986</v>
      </c>
      <c r="J82" s="213"/>
      <c r="K82" s="225"/>
    </row>
    <row r="83" spans="2:11" ht="15" customHeight="1">
      <c r="B83" s="234"/>
      <c r="C83" s="235" t="s">
        <v>987</v>
      </c>
      <c r="D83" s="235"/>
      <c r="E83" s="235"/>
      <c r="F83" s="236" t="s">
        <v>982</v>
      </c>
      <c r="G83" s="235"/>
      <c r="H83" s="235" t="s">
        <v>988</v>
      </c>
      <c r="I83" s="235" t="s">
        <v>978</v>
      </c>
      <c r="J83" s="235">
        <v>15</v>
      </c>
      <c r="K83" s="225"/>
    </row>
    <row r="84" spans="2:11" ht="15" customHeight="1">
      <c r="B84" s="234"/>
      <c r="C84" s="235" t="s">
        <v>989</v>
      </c>
      <c r="D84" s="235"/>
      <c r="E84" s="235"/>
      <c r="F84" s="236" t="s">
        <v>982</v>
      </c>
      <c r="G84" s="235"/>
      <c r="H84" s="235" t="s">
        <v>990</v>
      </c>
      <c r="I84" s="235" t="s">
        <v>978</v>
      </c>
      <c r="J84" s="235">
        <v>15</v>
      </c>
      <c r="K84" s="225"/>
    </row>
    <row r="85" spans="2:11" ht="15" customHeight="1">
      <c r="B85" s="234"/>
      <c r="C85" s="235" t="s">
        <v>991</v>
      </c>
      <c r="D85" s="235"/>
      <c r="E85" s="235"/>
      <c r="F85" s="236" t="s">
        <v>982</v>
      </c>
      <c r="G85" s="235"/>
      <c r="H85" s="235" t="s">
        <v>992</v>
      </c>
      <c r="I85" s="235" t="s">
        <v>978</v>
      </c>
      <c r="J85" s="235">
        <v>20</v>
      </c>
      <c r="K85" s="225"/>
    </row>
    <row r="86" spans="2:11" ht="15" customHeight="1">
      <c r="B86" s="234"/>
      <c r="C86" s="235" t="s">
        <v>993</v>
      </c>
      <c r="D86" s="235"/>
      <c r="E86" s="235"/>
      <c r="F86" s="236" t="s">
        <v>982</v>
      </c>
      <c r="G86" s="235"/>
      <c r="H86" s="235" t="s">
        <v>994</v>
      </c>
      <c r="I86" s="235" t="s">
        <v>978</v>
      </c>
      <c r="J86" s="235">
        <v>20</v>
      </c>
      <c r="K86" s="225"/>
    </row>
    <row r="87" spans="2:11" ht="15" customHeight="1">
      <c r="B87" s="234"/>
      <c r="C87" s="213" t="s">
        <v>995</v>
      </c>
      <c r="D87" s="213"/>
      <c r="E87" s="213"/>
      <c r="F87" s="233" t="s">
        <v>982</v>
      </c>
      <c r="G87" s="232"/>
      <c r="H87" s="213" t="s">
        <v>996</v>
      </c>
      <c r="I87" s="213" t="s">
        <v>978</v>
      </c>
      <c r="J87" s="213">
        <v>50</v>
      </c>
      <c r="K87" s="225"/>
    </row>
    <row r="88" spans="2:11" ht="15" customHeight="1">
      <c r="B88" s="234"/>
      <c r="C88" s="213" t="s">
        <v>997</v>
      </c>
      <c r="D88" s="213"/>
      <c r="E88" s="213"/>
      <c r="F88" s="233" t="s">
        <v>982</v>
      </c>
      <c r="G88" s="232"/>
      <c r="H88" s="213" t="s">
        <v>998</v>
      </c>
      <c r="I88" s="213" t="s">
        <v>978</v>
      </c>
      <c r="J88" s="213">
        <v>20</v>
      </c>
      <c r="K88" s="225"/>
    </row>
    <row r="89" spans="2:11" ht="15" customHeight="1">
      <c r="B89" s="234"/>
      <c r="C89" s="213" t="s">
        <v>999</v>
      </c>
      <c r="D89" s="213"/>
      <c r="E89" s="213"/>
      <c r="F89" s="233" t="s">
        <v>982</v>
      </c>
      <c r="G89" s="232"/>
      <c r="H89" s="213" t="s">
        <v>1000</v>
      </c>
      <c r="I89" s="213" t="s">
        <v>978</v>
      </c>
      <c r="J89" s="213">
        <v>20</v>
      </c>
      <c r="K89" s="225"/>
    </row>
    <row r="90" spans="2:11" ht="15" customHeight="1">
      <c r="B90" s="234"/>
      <c r="C90" s="213" t="s">
        <v>1001</v>
      </c>
      <c r="D90" s="213"/>
      <c r="E90" s="213"/>
      <c r="F90" s="233" t="s">
        <v>982</v>
      </c>
      <c r="G90" s="232"/>
      <c r="H90" s="213" t="s">
        <v>1002</v>
      </c>
      <c r="I90" s="213" t="s">
        <v>978</v>
      </c>
      <c r="J90" s="213">
        <v>50</v>
      </c>
      <c r="K90" s="225"/>
    </row>
    <row r="91" spans="2:11" ht="15" customHeight="1">
      <c r="B91" s="234"/>
      <c r="C91" s="213" t="s">
        <v>1003</v>
      </c>
      <c r="D91" s="213"/>
      <c r="E91" s="213"/>
      <c r="F91" s="233" t="s">
        <v>982</v>
      </c>
      <c r="G91" s="232"/>
      <c r="H91" s="213" t="s">
        <v>1003</v>
      </c>
      <c r="I91" s="213" t="s">
        <v>978</v>
      </c>
      <c r="J91" s="213">
        <v>50</v>
      </c>
      <c r="K91" s="225"/>
    </row>
    <row r="92" spans="2:11" ht="15" customHeight="1">
      <c r="B92" s="234"/>
      <c r="C92" s="213" t="s">
        <v>1004</v>
      </c>
      <c r="D92" s="213"/>
      <c r="E92" s="213"/>
      <c r="F92" s="233" t="s">
        <v>982</v>
      </c>
      <c r="G92" s="232"/>
      <c r="H92" s="213" t="s">
        <v>1005</v>
      </c>
      <c r="I92" s="213" t="s">
        <v>978</v>
      </c>
      <c r="J92" s="213">
        <v>255</v>
      </c>
      <c r="K92" s="225"/>
    </row>
    <row r="93" spans="2:11" ht="15" customHeight="1">
      <c r="B93" s="234"/>
      <c r="C93" s="213" t="s">
        <v>1006</v>
      </c>
      <c r="D93" s="213"/>
      <c r="E93" s="213"/>
      <c r="F93" s="233" t="s">
        <v>976</v>
      </c>
      <c r="G93" s="232"/>
      <c r="H93" s="213" t="s">
        <v>1007</v>
      </c>
      <c r="I93" s="213" t="s">
        <v>1008</v>
      </c>
      <c r="J93" s="213"/>
      <c r="K93" s="225"/>
    </row>
    <row r="94" spans="2:11" ht="15" customHeight="1">
      <c r="B94" s="234"/>
      <c r="C94" s="213" t="s">
        <v>1009</v>
      </c>
      <c r="D94" s="213"/>
      <c r="E94" s="213"/>
      <c r="F94" s="233" t="s">
        <v>976</v>
      </c>
      <c r="G94" s="232"/>
      <c r="H94" s="213" t="s">
        <v>1010</v>
      </c>
      <c r="I94" s="213" t="s">
        <v>1011</v>
      </c>
      <c r="J94" s="213"/>
      <c r="K94" s="225"/>
    </row>
    <row r="95" spans="2:11" ht="15" customHeight="1">
      <c r="B95" s="234"/>
      <c r="C95" s="213" t="s">
        <v>1012</v>
      </c>
      <c r="D95" s="213"/>
      <c r="E95" s="213"/>
      <c r="F95" s="233" t="s">
        <v>976</v>
      </c>
      <c r="G95" s="232"/>
      <c r="H95" s="213" t="s">
        <v>1012</v>
      </c>
      <c r="I95" s="213" t="s">
        <v>1011</v>
      </c>
      <c r="J95" s="213"/>
      <c r="K95" s="225"/>
    </row>
    <row r="96" spans="2:11" ht="15" customHeight="1">
      <c r="B96" s="234"/>
      <c r="C96" s="213" t="s">
        <v>40</v>
      </c>
      <c r="D96" s="213"/>
      <c r="E96" s="213"/>
      <c r="F96" s="233" t="s">
        <v>976</v>
      </c>
      <c r="G96" s="232"/>
      <c r="H96" s="213" t="s">
        <v>1013</v>
      </c>
      <c r="I96" s="213" t="s">
        <v>1011</v>
      </c>
      <c r="J96" s="213"/>
      <c r="K96" s="225"/>
    </row>
    <row r="97" spans="2:11" ht="15" customHeight="1">
      <c r="B97" s="234"/>
      <c r="C97" s="213" t="s">
        <v>50</v>
      </c>
      <c r="D97" s="213"/>
      <c r="E97" s="213"/>
      <c r="F97" s="233" t="s">
        <v>976</v>
      </c>
      <c r="G97" s="232"/>
      <c r="H97" s="213" t="s">
        <v>1014</v>
      </c>
      <c r="I97" s="213" t="s">
        <v>1011</v>
      </c>
      <c r="J97" s="213"/>
      <c r="K97" s="225"/>
    </row>
    <row r="98" spans="2:11" ht="15" customHeight="1">
      <c r="B98" s="237"/>
      <c r="C98" s="238"/>
      <c r="D98" s="238"/>
      <c r="E98" s="238"/>
      <c r="F98" s="238"/>
      <c r="G98" s="238"/>
      <c r="H98" s="238"/>
      <c r="I98" s="238"/>
      <c r="J98" s="238"/>
      <c r="K98" s="239"/>
    </row>
    <row r="99" spans="2:11" ht="18.7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0"/>
    </row>
    <row r="100" spans="2:11" ht="18.75" customHeight="1">
      <c r="B100" s="220"/>
      <c r="C100" s="220"/>
      <c r="D100" s="220"/>
      <c r="E100" s="220"/>
      <c r="F100" s="220"/>
      <c r="G100" s="220"/>
      <c r="H100" s="220"/>
      <c r="I100" s="220"/>
      <c r="J100" s="220"/>
      <c r="K100" s="220"/>
    </row>
    <row r="101" spans="2:11" ht="7.5" customHeight="1">
      <c r="B101" s="221"/>
      <c r="C101" s="222"/>
      <c r="D101" s="222"/>
      <c r="E101" s="222"/>
      <c r="F101" s="222"/>
      <c r="G101" s="222"/>
      <c r="H101" s="222"/>
      <c r="I101" s="222"/>
      <c r="J101" s="222"/>
      <c r="K101" s="223"/>
    </row>
    <row r="102" spans="2:11" ht="45" customHeight="1">
      <c r="B102" s="224"/>
      <c r="C102" s="332" t="s">
        <v>1015</v>
      </c>
      <c r="D102" s="332"/>
      <c r="E102" s="332"/>
      <c r="F102" s="332"/>
      <c r="G102" s="332"/>
      <c r="H102" s="332"/>
      <c r="I102" s="332"/>
      <c r="J102" s="332"/>
      <c r="K102" s="225"/>
    </row>
    <row r="103" spans="2:11" ht="17.25" customHeight="1">
      <c r="B103" s="224"/>
      <c r="C103" s="226" t="s">
        <v>970</v>
      </c>
      <c r="D103" s="226"/>
      <c r="E103" s="226"/>
      <c r="F103" s="226" t="s">
        <v>971</v>
      </c>
      <c r="G103" s="227"/>
      <c r="H103" s="226" t="s">
        <v>56</v>
      </c>
      <c r="I103" s="226" t="s">
        <v>59</v>
      </c>
      <c r="J103" s="226" t="s">
        <v>972</v>
      </c>
      <c r="K103" s="225"/>
    </row>
    <row r="104" spans="2:11" ht="17.25" customHeight="1">
      <c r="B104" s="224"/>
      <c r="C104" s="228" t="s">
        <v>973</v>
      </c>
      <c r="D104" s="228"/>
      <c r="E104" s="228"/>
      <c r="F104" s="229" t="s">
        <v>974</v>
      </c>
      <c r="G104" s="230"/>
      <c r="H104" s="228"/>
      <c r="I104" s="228"/>
      <c r="J104" s="228" t="s">
        <v>975</v>
      </c>
      <c r="K104" s="225"/>
    </row>
    <row r="105" spans="2:11" ht="5.25" customHeight="1">
      <c r="B105" s="224"/>
      <c r="C105" s="226"/>
      <c r="D105" s="226"/>
      <c r="E105" s="226"/>
      <c r="F105" s="226"/>
      <c r="G105" s="242"/>
      <c r="H105" s="226"/>
      <c r="I105" s="226"/>
      <c r="J105" s="226"/>
      <c r="K105" s="225"/>
    </row>
    <row r="106" spans="2:11" ht="15" customHeight="1">
      <c r="B106" s="224"/>
      <c r="C106" s="213" t="s">
        <v>55</v>
      </c>
      <c r="D106" s="231"/>
      <c r="E106" s="231"/>
      <c r="F106" s="233" t="s">
        <v>976</v>
      </c>
      <c r="G106" s="242"/>
      <c r="H106" s="213" t="s">
        <v>1016</v>
      </c>
      <c r="I106" s="213" t="s">
        <v>978</v>
      </c>
      <c r="J106" s="213">
        <v>20</v>
      </c>
      <c r="K106" s="225"/>
    </row>
    <row r="107" spans="2:11" ht="15" customHeight="1">
      <c r="B107" s="224"/>
      <c r="C107" s="213" t="s">
        <v>979</v>
      </c>
      <c r="D107" s="213"/>
      <c r="E107" s="213"/>
      <c r="F107" s="233" t="s">
        <v>976</v>
      </c>
      <c r="G107" s="213"/>
      <c r="H107" s="213" t="s">
        <v>1016</v>
      </c>
      <c r="I107" s="213" t="s">
        <v>978</v>
      </c>
      <c r="J107" s="213">
        <v>120</v>
      </c>
      <c r="K107" s="225"/>
    </row>
    <row r="108" spans="2:11" ht="15" customHeight="1">
      <c r="B108" s="234"/>
      <c r="C108" s="213" t="s">
        <v>981</v>
      </c>
      <c r="D108" s="213"/>
      <c r="E108" s="213"/>
      <c r="F108" s="233" t="s">
        <v>982</v>
      </c>
      <c r="G108" s="213"/>
      <c r="H108" s="213" t="s">
        <v>1016</v>
      </c>
      <c r="I108" s="213" t="s">
        <v>978</v>
      </c>
      <c r="J108" s="213">
        <v>50</v>
      </c>
      <c r="K108" s="225"/>
    </row>
    <row r="109" spans="2:11" ht="15" customHeight="1">
      <c r="B109" s="234"/>
      <c r="C109" s="213" t="s">
        <v>984</v>
      </c>
      <c r="D109" s="213"/>
      <c r="E109" s="213"/>
      <c r="F109" s="233" t="s">
        <v>976</v>
      </c>
      <c r="G109" s="213"/>
      <c r="H109" s="213" t="s">
        <v>1016</v>
      </c>
      <c r="I109" s="213" t="s">
        <v>986</v>
      </c>
      <c r="J109" s="213"/>
      <c r="K109" s="225"/>
    </row>
    <row r="110" spans="2:11" ht="15" customHeight="1">
      <c r="B110" s="234"/>
      <c r="C110" s="213" t="s">
        <v>995</v>
      </c>
      <c r="D110" s="213"/>
      <c r="E110" s="213"/>
      <c r="F110" s="233" t="s">
        <v>982</v>
      </c>
      <c r="G110" s="213"/>
      <c r="H110" s="213" t="s">
        <v>1016</v>
      </c>
      <c r="I110" s="213" t="s">
        <v>978</v>
      </c>
      <c r="J110" s="213">
        <v>50</v>
      </c>
      <c r="K110" s="225"/>
    </row>
    <row r="111" spans="2:11" ht="15" customHeight="1">
      <c r="B111" s="234"/>
      <c r="C111" s="213" t="s">
        <v>1003</v>
      </c>
      <c r="D111" s="213"/>
      <c r="E111" s="213"/>
      <c r="F111" s="233" t="s">
        <v>982</v>
      </c>
      <c r="G111" s="213"/>
      <c r="H111" s="213" t="s">
        <v>1016</v>
      </c>
      <c r="I111" s="213" t="s">
        <v>978</v>
      </c>
      <c r="J111" s="213">
        <v>50</v>
      </c>
      <c r="K111" s="225"/>
    </row>
    <row r="112" spans="2:11" ht="15" customHeight="1">
      <c r="B112" s="234"/>
      <c r="C112" s="213" t="s">
        <v>1001</v>
      </c>
      <c r="D112" s="213"/>
      <c r="E112" s="213"/>
      <c r="F112" s="233" t="s">
        <v>982</v>
      </c>
      <c r="G112" s="213"/>
      <c r="H112" s="213" t="s">
        <v>1016</v>
      </c>
      <c r="I112" s="213" t="s">
        <v>978</v>
      </c>
      <c r="J112" s="213">
        <v>50</v>
      </c>
      <c r="K112" s="225"/>
    </row>
    <row r="113" spans="2:11" ht="15" customHeight="1">
      <c r="B113" s="234"/>
      <c r="C113" s="213" t="s">
        <v>55</v>
      </c>
      <c r="D113" s="213"/>
      <c r="E113" s="213"/>
      <c r="F113" s="233" t="s">
        <v>976</v>
      </c>
      <c r="G113" s="213"/>
      <c r="H113" s="213" t="s">
        <v>1017</v>
      </c>
      <c r="I113" s="213" t="s">
        <v>978</v>
      </c>
      <c r="J113" s="213">
        <v>20</v>
      </c>
      <c r="K113" s="225"/>
    </row>
    <row r="114" spans="2:11" ht="15" customHeight="1">
      <c r="B114" s="234"/>
      <c r="C114" s="213" t="s">
        <v>1018</v>
      </c>
      <c r="D114" s="213"/>
      <c r="E114" s="213"/>
      <c r="F114" s="233" t="s">
        <v>976</v>
      </c>
      <c r="G114" s="213"/>
      <c r="H114" s="213" t="s">
        <v>1019</v>
      </c>
      <c r="I114" s="213" t="s">
        <v>978</v>
      </c>
      <c r="J114" s="213">
        <v>120</v>
      </c>
      <c r="K114" s="225"/>
    </row>
    <row r="115" spans="2:11" ht="15" customHeight="1">
      <c r="B115" s="234"/>
      <c r="C115" s="213" t="s">
        <v>40</v>
      </c>
      <c r="D115" s="213"/>
      <c r="E115" s="213"/>
      <c r="F115" s="233" t="s">
        <v>976</v>
      </c>
      <c r="G115" s="213"/>
      <c r="H115" s="213" t="s">
        <v>1020</v>
      </c>
      <c r="I115" s="213" t="s">
        <v>1011</v>
      </c>
      <c r="J115" s="213"/>
      <c r="K115" s="225"/>
    </row>
    <row r="116" spans="2:11" ht="15" customHeight="1">
      <c r="B116" s="234"/>
      <c r="C116" s="213" t="s">
        <v>50</v>
      </c>
      <c r="D116" s="213"/>
      <c r="E116" s="213"/>
      <c r="F116" s="233" t="s">
        <v>976</v>
      </c>
      <c r="G116" s="213"/>
      <c r="H116" s="213" t="s">
        <v>1021</v>
      </c>
      <c r="I116" s="213" t="s">
        <v>1011</v>
      </c>
      <c r="J116" s="213"/>
      <c r="K116" s="225"/>
    </row>
    <row r="117" spans="2:11" ht="15" customHeight="1">
      <c r="B117" s="234"/>
      <c r="C117" s="213" t="s">
        <v>59</v>
      </c>
      <c r="D117" s="213"/>
      <c r="E117" s="213"/>
      <c r="F117" s="233" t="s">
        <v>976</v>
      </c>
      <c r="G117" s="213"/>
      <c r="H117" s="213" t="s">
        <v>1022</v>
      </c>
      <c r="I117" s="213" t="s">
        <v>1023</v>
      </c>
      <c r="J117" s="213"/>
      <c r="K117" s="225"/>
    </row>
    <row r="118" spans="2:11" ht="15" customHeight="1">
      <c r="B118" s="237"/>
      <c r="C118" s="243"/>
      <c r="D118" s="243"/>
      <c r="E118" s="243"/>
      <c r="F118" s="243"/>
      <c r="G118" s="243"/>
      <c r="H118" s="243"/>
      <c r="I118" s="243"/>
      <c r="J118" s="243"/>
      <c r="K118" s="239"/>
    </row>
    <row r="119" spans="2:11" ht="18.75" customHeight="1">
      <c r="B119" s="244"/>
      <c r="C119" s="210"/>
      <c r="D119" s="210"/>
      <c r="E119" s="210"/>
      <c r="F119" s="245"/>
      <c r="G119" s="210"/>
      <c r="H119" s="210"/>
      <c r="I119" s="210"/>
      <c r="J119" s="210"/>
      <c r="K119" s="244"/>
    </row>
    <row r="120" spans="2:11" ht="18.75" customHeight="1">
      <c r="B120" s="220"/>
      <c r="C120" s="220"/>
      <c r="D120" s="220"/>
      <c r="E120" s="220"/>
      <c r="F120" s="220"/>
      <c r="G120" s="220"/>
      <c r="H120" s="220"/>
      <c r="I120" s="220"/>
      <c r="J120" s="220"/>
      <c r="K120" s="220"/>
    </row>
    <row r="121" spans="2:11" ht="7.5" customHeight="1">
      <c r="B121" s="246"/>
      <c r="C121" s="247"/>
      <c r="D121" s="247"/>
      <c r="E121" s="247"/>
      <c r="F121" s="247"/>
      <c r="G121" s="247"/>
      <c r="H121" s="247"/>
      <c r="I121" s="247"/>
      <c r="J121" s="247"/>
      <c r="K121" s="248"/>
    </row>
    <row r="122" spans="2:11" ht="45" customHeight="1">
      <c r="B122" s="249"/>
      <c r="C122" s="330" t="s">
        <v>1024</v>
      </c>
      <c r="D122" s="330"/>
      <c r="E122" s="330"/>
      <c r="F122" s="330"/>
      <c r="G122" s="330"/>
      <c r="H122" s="330"/>
      <c r="I122" s="330"/>
      <c r="J122" s="330"/>
      <c r="K122" s="250"/>
    </row>
    <row r="123" spans="2:11" ht="17.25" customHeight="1">
      <c r="B123" s="251"/>
      <c r="C123" s="226" t="s">
        <v>970</v>
      </c>
      <c r="D123" s="226"/>
      <c r="E123" s="226"/>
      <c r="F123" s="226" t="s">
        <v>971</v>
      </c>
      <c r="G123" s="227"/>
      <c r="H123" s="226" t="s">
        <v>56</v>
      </c>
      <c r="I123" s="226" t="s">
        <v>59</v>
      </c>
      <c r="J123" s="226" t="s">
        <v>972</v>
      </c>
      <c r="K123" s="252"/>
    </row>
    <row r="124" spans="2:11" ht="17.25" customHeight="1">
      <c r="B124" s="251"/>
      <c r="C124" s="228" t="s">
        <v>973</v>
      </c>
      <c r="D124" s="228"/>
      <c r="E124" s="228"/>
      <c r="F124" s="229" t="s">
        <v>974</v>
      </c>
      <c r="G124" s="230"/>
      <c r="H124" s="228"/>
      <c r="I124" s="228"/>
      <c r="J124" s="228" t="s">
        <v>975</v>
      </c>
      <c r="K124" s="252"/>
    </row>
    <row r="125" spans="2:11" ht="5.25" customHeight="1">
      <c r="B125" s="253"/>
      <c r="C125" s="231"/>
      <c r="D125" s="231"/>
      <c r="E125" s="231"/>
      <c r="F125" s="231"/>
      <c r="G125" s="213"/>
      <c r="H125" s="231"/>
      <c r="I125" s="231"/>
      <c r="J125" s="231"/>
      <c r="K125" s="254"/>
    </row>
    <row r="126" spans="2:11" ht="15" customHeight="1">
      <c r="B126" s="253"/>
      <c r="C126" s="213" t="s">
        <v>979</v>
      </c>
      <c r="D126" s="231"/>
      <c r="E126" s="231"/>
      <c r="F126" s="233" t="s">
        <v>976</v>
      </c>
      <c r="G126" s="213"/>
      <c r="H126" s="213" t="s">
        <v>1016</v>
      </c>
      <c r="I126" s="213" t="s">
        <v>978</v>
      </c>
      <c r="J126" s="213">
        <v>120</v>
      </c>
      <c r="K126" s="255"/>
    </row>
    <row r="127" spans="2:11" ht="15" customHeight="1">
      <c r="B127" s="253"/>
      <c r="C127" s="213" t="s">
        <v>1025</v>
      </c>
      <c r="D127" s="213"/>
      <c r="E127" s="213"/>
      <c r="F127" s="233" t="s">
        <v>976</v>
      </c>
      <c r="G127" s="213"/>
      <c r="H127" s="213" t="s">
        <v>1026</v>
      </c>
      <c r="I127" s="213" t="s">
        <v>978</v>
      </c>
      <c r="J127" s="213" t="s">
        <v>1027</v>
      </c>
      <c r="K127" s="255"/>
    </row>
    <row r="128" spans="2:11" ht="15" customHeight="1">
      <c r="B128" s="253"/>
      <c r="C128" s="213" t="s">
        <v>924</v>
      </c>
      <c r="D128" s="213"/>
      <c r="E128" s="213"/>
      <c r="F128" s="233" t="s">
        <v>976</v>
      </c>
      <c r="G128" s="213"/>
      <c r="H128" s="213" t="s">
        <v>1028</v>
      </c>
      <c r="I128" s="213" t="s">
        <v>978</v>
      </c>
      <c r="J128" s="213" t="s">
        <v>1027</v>
      </c>
      <c r="K128" s="255"/>
    </row>
    <row r="129" spans="2:11" ht="15" customHeight="1">
      <c r="B129" s="253"/>
      <c r="C129" s="213" t="s">
        <v>987</v>
      </c>
      <c r="D129" s="213"/>
      <c r="E129" s="213"/>
      <c r="F129" s="233" t="s">
        <v>982</v>
      </c>
      <c r="G129" s="213"/>
      <c r="H129" s="213" t="s">
        <v>988</v>
      </c>
      <c r="I129" s="213" t="s">
        <v>978</v>
      </c>
      <c r="J129" s="213">
        <v>15</v>
      </c>
      <c r="K129" s="255"/>
    </row>
    <row r="130" spans="2:11" ht="15" customHeight="1">
      <c r="B130" s="253"/>
      <c r="C130" s="235" t="s">
        <v>989</v>
      </c>
      <c r="D130" s="235"/>
      <c r="E130" s="235"/>
      <c r="F130" s="236" t="s">
        <v>982</v>
      </c>
      <c r="G130" s="235"/>
      <c r="H130" s="235" t="s">
        <v>990</v>
      </c>
      <c r="I130" s="235" t="s">
        <v>978</v>
      </c>
      <c r="J130" s="235">
        <v>15</v>
      </c>
      <c r="K130" s="255"/>
    </row>
    <row r="131" spans="2:11" ht="15" customHeight="1">
      <c r="B131" s="253"/>
      <c r="C131" s="235" t="s">
        <v>991</v>
      </c>
      <c r="D131" s="235"/>
      <c r="E131" s="235"/>
      <c r="F131" s="236" t="s">
        <v>982</v>
      </c>
      <c r="G131" s="235"/>
      <c r="H131" s="235" t="s">
        <v>992</v>
      </c>
      <c r="I131" s="235" t="s">
        <v>978</v>
      </c>
      <c r="J131" s="235">
        <v>20</v>
      </c>
      <c r="K131" s="255"/>
    </row>
    <row r="132" spans="2:11" ht="15" customHeight="1">
      <c r="B132" s="253"/>
      <c r="C132" s="235" t="s">
        <v>993</v>
      </c>
      <c r="D132" s="235"/>
      <c r="E132" s="235"/>
      <c r="F132" s="236" t="s">
        <v>982</v>
      </c>
      <c r="G132" s="235"/>
      <c r="H132" s="235" t="s">
        <v>994</v>
      </c>
      <c r="I132" s="235" t="s">
        <v>978</v>
      </c>
      <c r="J132" s="235">
        <v>20</v>
      </c>
      <c r="K132" s="255"/>
    </row>
    <row r="133" spans="2:11" ht="15" customHeight="1">
      <c r="B133" s="253"/>
      <c r="C133" s="213" t="s">
        <v>981</v>
      </c>
      <c r="D133" s="213"/>
      <c r="E133" s="213"/>
      <c r="F133" s="233" t="s">
        <v>982</v>
      </c>
      <c r="G133" s="213"/>
      <c r="H133" s="213" t="s">
        <v>1016</v>
      </c>
      <c r="I133" s="213" t="s">
        <v>978</v>
      </c>
      <c r="J133" s="213">
        <v>50</v>
      </c>
      <c r="K133" s="255"/>
    </row>
    <row r="134" spans="2:11" ht="15" customHeight="1">
      <c r="B134" s="253"/>
      <c r="C134" s="213" t="s">
        <v>995</v>
      </c>
      <c r="D134" s="213"/>
      <c r="E134" s="213"/>
      <c r="F134" s="233" t="s">
        <v>982</v>
      </c>
      <c r="G134" s="213"/>
      <c r="H134" s="213" t="s">
        <v>1016</v>
      </c>
      <c r="I134" s="213" t="s">
        <v>978</v>
      </c>
      <c r="J134" s="213">
        <v>50</v>
      </c>
      <c r="K134" s="255"/>
    </row>
    <row r="135" spans="2:11" ht="15" customHeight="1">
      <c r="B135" s="253"/>
      <c r="C135" s="213" t="s">
        <v>1001</v>
      </c>
      <c r="D135" s="213"/>
      <c r="E135" s="213"/>
      <c r="F135" s="233" t="s">
        <v>982</v>
      </c>
      <c r="G135" s="213"/>
      <c r="H135" s="213" t="s">
        <v>1016</v>
      </c>
      <c r="I135" s="213" t="s">
        <v>978</v>
      </c>
      <c r="J135" s="213">
        <v>50</v>
      </c>
      <c r="K135" s="255"/>
    </row>
    <row r="136" spans="2:11" ht="15" customHeight="1">
      <c r="B136" s="253"/>
      <c r="C136" s="213" t="s">
        <v>1003</v>
      </c>
      <c r="D136" s="213"/>
      <c r="E136" s="213"/>
      <c r="F136" s="233" t="s">
        <v>982</v>
      </c>
      <c r="G136" s="213"/>
      <c r="H136" s="213" t="s">
        <v>1016</v>
      </c>
      <c r="I136" s="213" t="s">
        <v>978</v>
      </c>
      <c r="J136" s="213">
        <v>50</v>
      </c>
      <c r="K136" s="255"/>
    </row>
    <row r="137" spans="2:11" ht="15" customHeight="1">
      <c r="B137" s="253"/>
      <c r="C137" s="213" t="s">
        <v>1004</v>
      </c>
      <c r="D137" s="213"/>
      <c r="E137" s="213"/>
      <c r="F137" s="233" t="s">
        <v>982</v>
      </c>
      <c r="G137" s="213"/>
      <c r="H137" s="213" t="s">
        <v>1029</v>
      </c>
      <c r="I137" s="213" t="s">
        <v>978</v>
      </c>
      <c r="J137" s="213">
        <v>255</v>
      </c>
      <c r="K137" s="255"/>
    </row>
    <row r="138" spans="2:11" ht="15" customHeight="1">
      <c r="B138" s="253"/>
      <c r="C138" s="213" t="s">
        <v>1006</v>
      </c>
      <c r="D138" s="213"/>
      <c r="E138" s="213"/>
      <c r="F138" s="233" t="s">
        <v>976</v>
      </c>
      <c r="G138" s="213"/>
      <c r="H138" s="213" t="s">
        <v>1030</v>
      </c>
      <c r="I138" s="213" t="s">
        <v>1008</v>
      </c>
      <c r="J138" s="213"/>
      <c r="K138" s="255"/>
    </row>
    <row r="139" spans="2:11" ht="15" customHeight="1">
      <c r="B139" s="253"/>
      <c r="C139" s="213" t="s">
        <v>1009</v>
      </c>
      <c r="D139" s="213"/>
      <c r="E139" s="213"/>
      <c r="F139" s="233" t="s">
        <v>976</v>
      </c>
      <c r="G139" s="213"/>
      <c r="H139" s="213" t="s">
        <v>1031</v>
      </c>
      <c r="I139" s="213" t="s">
        <v>1011</v>
      </c>
      <c r="J139" s="213"/>
      <c r="K139" s="255"/>
    </row>
    <row r="140" spans="2:11" ht="15" customHeight="1">
      <c r="B140" s="253"/>
      <c r="C140" s="213" t="s">
        <v>1012</v>
      </c>
      <c r="D140" s="213"/>
      <c r="E140" s="213"/>
      <c r="F140" s="233" t="s">
        <v>976</v>
      </c>
      <c r="G140" s="213"/>
      <c r="H140" s="213" t="s">
        <v>1012</v>
      </c>
      <c r="I140" s="213" t="s">
        <v>1011</v>
      </c>
      <c r="J140" s="213"/>
      <c r="K140" s="255"/>
    </row>
    <row r="141" spans="2:11" ht="15" customHeight="1">
      <c r="B141" s="253"/>
      <c r="C141" s="213" t="s">
        <v>40</v>
      </c>
      <c r="D141" s="213"/>
      <c r="E141" s="213"/>
      <c r="F141" s="233" t="s">
        <v>976</v>
      </c>
      <c r="G141" s="213"/>
      <c r="H141" s="213" t="s">
        <v>1032</v>
      </c>
      <c r="I141" s="213" t="s">
        <v>1011</v>
      </c>
      <c r="J141" s="213"/>
      <c r="K141" s="255"/>
    </row>
    <row r="142" spans="2:11" ht="15" customHeight="1">
      <c r="B142" s="253"/>
      <c r="C142" s="213" t="s">
        <v>1033</v>
      </c>
      <c r="D142" s="213"/>
      <c r="E142" s="213"/>
      <c r="F142" s="233" t="s">
        <v>976</v>
      </c>
      <c r="G142" s="213"/>
      <c r="H142" s="213" t="s">
        <v>1034</v>
      </c>
      <c r="I142" s="213" t="s">
        <v>1011</v>
      </c>
      <c r="J142" s="213"/>
      <c r="K142" s="255"/>
    </row>
    <row r="143" spans="2:11" ht="15" customHeight="1">
      <c r="B143" s="256"/>
      <c r="C143" s="257"/>
      <c r="D143" s="257"/>
      <c r="E143" s="257"/>
      <c r="F143" s="257"/>
      <c r="G143" s="257"/>
      <c r="H143" s="257"/>
      <c r="I143" s="257"/>
      <c r="J143" s="257"/>
      <c r="K143" s="258"/>
    </row>
    <row r="144" spans="2:11" ht="18.75" customHeight="1">
      <c r="B144" s="210"/>
      <c r="C144" s="210"/>
      <c r="D144" s="210"/>
      <c r="E144" s="210"/>
      <c r="F144" s="245"/>
      <c r="G144" s="210"/>
      <c r="H144" s="210"/>
      <c r="I144" s="210"/>
      <c r="J144" s="210"/>
      <c r="K144" s="210"/>
    </row>
    <row r="145" spans="2:11" ht="18.75" customHeight="1">
      <c r="B145" s="220"/>
      <c r="C145" s="220"/>
      <c r="D145" s="220"/>
      <c r="E145" s="220"/>
      <c r="F145" s="220"/>
      <c r="G145" s="220"/>
      <c r="H145" s="220"/>
      <c r="I145" s="220"/>
      <c r="J145" s="220"/>
      <c r="K145" s="220"/>
    </row>
    <row r="146" spans="2:11" ht="7.5" customHeight="1">
      <c r="B146" s="221"/>
      <c r="C146" s="222"/>
      <c r="D146" s="222"/>
      <c r="E146" s="222"/>
      <c r="F146" s="222"/>
      <c r="G146" s="222"/>
      <c r="H146" s="222"/>
      <c r="I146" s="222"/>
      <c r="J146" s="222"/>
      <c r="K146" s="223"/>
    </row>
    <row r="147" spans="2:11" ht="45" customHeight="1">
      <c r="B147" s="224"/>
      <c r="C147" s="332" t="s">
        <v>1035</v>
      </c>
      <c r="D147" s="332"/>
      <c r="E147" s="332"/>
      <c r="F147" s="332"/>
      <c r="G147" s="332"/>
      <c r="H147" s="332"/>
      <c r="I147" s="332"/>
      <c r="J147" s="332"/>
      <c r="K147" s="225"/>
    </row>
    <row r="148" spans="2:11" ht="17.25" customHeight="1">
      <c r="B148" s="224"/>
      <c r="C148" s="226" t="s">
        <v>970</v>
      </c>
      <c r="D148" s="226"/>
      <c r="E148" s="226"/>
      <c r="F148" s="226" t="s">
        <v>971</v>
      </c>
      <c r="G148" s="227"/>
      <c r="H148" s="226" t="s">
        <v>56</v>
      </c>
      <c r="I148" s="226" t="s">
        <v>59</v>
      </c>
      <c r="J148" s="226" t="s">
        <v>972</v>
      </c>
      <c r="K148" s="225"/>
    </row>
    <row r="149" spans="2:11" ht="17.25" customHeight="1">
      <c r="B149" s="224"/>
      <c r="C149" s="228" t="s">
        <v>973</v>
      </c>
      <c r="D149" s="228"/>
      <c r="E149" s="228"/>
      <c r="F149" s="229" t="s">
        <v>974</v>
      </c>
      <c r="G149" s="230"/>
      <c r="H149" s="228"/>
      <c r="I149" s="228"/>
      <c r="J149" s="228" t="s">
        <v>975</v>
      </c>
      <c r="K149" s="225"/>
    </row>
    <row r="150" spans="2:11" ht="5.25" customHeight="1">
      <c r="B150" s="234"/>
      <c r="C150" s="231"/>
      <c r="D150" s="231"/>
      <c r="E150" s="231"/>
      <c r="F150" s="231"/>
      <c r="G150" s="232"/>
      <c r="H150" s="231"/>
      <c r="I150" s="231"/>
      <c r="J150" s="231"/>
      <c r="K150" s="255"/>
    </row>
    <row r="151" spans="2:11" ht="15" customHeight="1">
      <c r="B151" s="234"/>
      <c r="C151" s="259" t="s">
        <v>979</v>
      </c>
      <c r="D151" s="213"/>
      <c r="E151" s="213"/>
      <c r="F151" s="260" t="s">
        <v>976</v>
      </c>
      <c r="G151" s="213"/>
      <c r="H151" s="259" t="s">
        <v>1016</v>
      </c>
      <c r="I151" s="259" t="s">
        <v>978</v>
      </c>
      <c r="J151" s="259">
        <v>120</v>
      </c>
      <c r="K151" s="255"/>
    </row>
    <row r="152" spans="2:11" ht="15" customHeight="1">
      <c r="B152" s="234"/>
      <c r="C152" s="259" t="s">
        <v>1025</v>
      </c>
      <c r="D152" s="213"/>
      <c r="E152" s="213"/>
      <c r="F152" s="260" t="s">
        <v>976</v>
      </c>
      <c r="G152" s="213"/>
      <c r="H152" s="259" t="s">
        <v>1036</v>
      </c>
      <c r="I152" s="259" t="s">
        <v>978</v>
      </c>
      <c r="J152" s="259" t="s">
        <v>1027</v>
      </c>
      <c r="K152" s="255"/>
    </row>
    <row r="153" spans="2:11" ht="15" customHeight="1">
      <c r="B153" s="234"/>
      <c r="C153" s="259" t="s">
        <v>924</v>
      </c>
      <c r="D153" s="213"/>
      <c r="E153" s="213"/>
      <c r="F153" s="260" t="s">
        <v>976</v>
      </c>
      <c r="G153" s="213"/>
      <c r="H153" s="259" t="s">
        <v>1037</v>
      </c>
      <c r="I153" s="259" t="s">
        <v>978</v>
      </c>
      <c r="J153" s="259" t="s">
        <v>1027</v>
      </c>
      <c r="K153" s="255"/>
    </row>
    <row r="154" spans="2:11" ht="15" customHeight="1">
      <c r="B154" s="234"/>
      <c r="C154" s="259" t="s">
        <v>981</v>
      </c>
      <c r="D154" s="213"/>
      <c r="E154" s="213"/>
      <c r="F154" s="260" t="s">
        <v>982</v>
      </c>
      <c r="G154" s="213"/>
      <c r="H154" s="259" t="s">
        <v>1016</v>
      </c>
      <c r="I154" s="259" t="s">
        <v>978</v>
      </c>
      <c r="J154" s="259">
        <v>50</v>
      </c>
      <c r="K154" s="255"/>
    </row>
    <row r="155" spans="2:11" ht="15" customHeight="1">
      <c r="B155" s="234"/>
      <c r="C155" s="259" t="s">
        <v>984</v>
      </c>
      <c r="D155" s="213"/>
      <c r="E155" s="213"/>
      <c r="F155" s="260" t="s">
        <v>976</v>
      </c>
      <c r="G155" s="213"/>
      <c r="H155" s="259" t="s">
        <v>1016</v>
      </c>
      <c r="I155" s="259" t="s">
        <v>986</v>
      </c>
      <c r="J155" s="259"/>
      <c r="K155" s="255"/>
    </row>
    <row r="156" spans="2:11" ht="15" customHeight="1">
      <c r="B156" s="234"/>
      <c r="C156" s="259" t="s">
        <v>995</v>
      </c>
      <c r="D156" s="213"/>
      <c r="E156" s="213"/>
      <c r="F156" s="260" t="s">
        <v>982</v>
      </c>
      <c r="G156" s="213"/>
      <c r="H156" s="259" t="s">
        <v>1016</v>
      </c>
      <c r="I156" s="259" t="s">
        <v>978</v>
      </c>
      <c r="J156" s="259">
        <v>50</v>
      </c>
      <c r="K156" s="255"/>
    </row>
    <row r="157" spans="2:11" ht="15" customHeight="1">
      <c r="B157" s="234"/>
      <c r="C157" s="259" t="s">
        <v>1003</v>
      </c>
      <c r="D157" s="213"/>
      <c r="E157" s="213"/>
      <c r="F157" s="260" t="s">
        <v>982</v>
      </c>
      <c r="G157" s="213"/>
      <c r="H157" s="259" t="s">
        <v>1016</v>
      </c>
      <c r="I157" s="259" t="s">
        <v>978</v>
      </c>
      <c r="J157" s="259">
        <v>50</v>
      </c>
      <c r="K157" s="255"/>
    </row>
    <row r="158" spans="2:11" ht="15" customHeight="1">
      <c r="B158" s="234"/>
      <c r="C158" s="259" t="s">
        <v>1001</v>
      </c>
      <c r="D158" s="213"/>
      <c r="E158" s="213"/>
      <c r="F158" s="260" t="s">
        <v>982</v>
      </c>
      <c r="G158" s="213"/>
      <c r="H158" s="259" t="s">
        <v>1016</v>
      </c>
      <c r="I158" s="259" t="s">
        <v>978</v>
      </c>
      <c r="J158" s="259">
        <v>50</v>
      </c>
      <c r="K158" s="255"/>
    </row>
    <row r="159" spans="2:11" ht="15" customHeight="1">
      <c r="B159" s="234"/>
      <c r="C159" s="259" t="s">
        <v>108</v>
      </c>
      <c r="D159" s="213"/>
      <c r="E159" s="213"/>
      <c r="F159" s="260" t="s">
        <v>976</v>
      </c>
      <c r="G159" s="213"/>
      <c r="H159" s="259" t="s">
        <v>1038</v>
      </c>
      <c r="I159" s="259" t="s">
        <v>978</v>
      </c>
      <c r="J159" s="259" t="s">
        <v>1039</v>
      </c>
      <c r="K159" s="255"/>
    </row>
    <row r="160" spans="2:11" ht="15" customHeight="1">
      <c r="B160" s="234"/>
      <c r="C160" s="259" t="s">
        <v>1040</v>
      </c>
      <c r="D160" s="213"/>
      <c r="E160" s="213"/>
      <c r="F160" s="260" t="s">
        <v>976</v>
      </c>
      <c r="G160" s="213"/>
      <c r="H160" s="259" t="s">
        <v>1041</v>
      </c>
      <c r="I160" s="259" t="s">
        <v>1011</v>
      </c>
      <c r="J160" s="259"/>
      <c r="K160" s="255"/>
    </row>
    <row r="161" spans="2:11" ht="15" customHeight="1">
      <c r="B161" s="261"/>
      <c r="C161" s="243"/>
      <c r="D161" s="243"/>
      <c r="E161" s="243"/>
      <c r="F161" s="243"/>
      <c r="G161" s="243"/>
      <c r="H161" s="243"/>
      <c r="I161" s="243"/>
      <c r="J161" s="243"/>
      <c r="K161" s="262"/>
    </row>
    <row r="162" spans="2:11" ht="18.75" customHeight="1">
      <c r="B162" s="210"/>
      <c r="C162" s="213"/>
      <c r="D162" s="213"/>
      <c r="E162" s="213"/>
      <c r="F162" s="233"/>
      <c r="G162" s="213"/>
      <c r="H162" s="213"/>
      <c r="I162" s="213"/>
      <c r="J162" s="213"/>
      <c r="K162" s="210"/>
    </row>
    <row r="163" spans="2:11" ht="18.75" customHeight="1">
      <c r="B163" s="220"/>
      <c r="C163" s="220"/>
      <c r="D163" s="220"/>
      <c r="E163" s="220"/>
      <c r="F163" s="220"/>
      <c r="G163" s="220"/>
      <c r="H163" s="220"/>
      <c r="I163" s="220"/>
      <c r="J163" s="220"/>
      <c r="K163" s="220"/>
    </row>
    <row r="164" spans="2:11" ht="7.5" customHeight="1">
      <c r="B164" s="202"/>
      <c r="C164" s="203"/>
      <c r="D164" s="203"/>
      <c r="E164" s="203"/>
      <c r="F164" s="203"/>
      <c r="G164" s="203"/>
      <c r="H164" s="203"/>
      <c r="I164" s="203"/>
      <c r="J164" s="203"/>
      <c r="K164" s="204"/>
    </row>
    <row r="165" spans="2:11" ht="45" customHeight="1">
      <c r="B165" s="205"/>
      <c r="C165" s="330" t="s">
        <v>1042</v>
      </c>
      <c r="D165" s="330"/>
      <c r="E165" s="330"/>
      <c r="F165" s="330"/>
      <c r="G165" s="330"/>
      <c r="H165" s="330"/>
      <c r="I165" s="330"/>
      <c r="J165" s="330"/>
      <c r="K165" s="206"/>
    </row>
    <row r="166" spans="2:11" ht="17.25" customHeight="1">
      <c r="B166" s="205"/>
      <c r="C166" s="226" t="s">
        <v>970</v>
      </c>
      <c r="D166" s="226"/>
      <c r="E166" s="226"/>
      <c r="F166" s="226" t="s">
        <v>971</v>
      </c>
      <c r="G166" s="263"/>
      <c r="H166" s="264" t="s">
        <v>56</v>
      </c>
      <c r="I166" s="264" t="s">
        <v>59</v>
      </c>
      <c r="J166" s="226" t="s">
        <v>972</v>
      </c>
      <c r="K166" s="206"/>
    </row>
    <row r="167" spans="2:11" ht="17.25" customHeight="1">
      <c r="B167" s="207"/>
      <c r="C167" s="228" t="s">
        <v>973</v>
      </c>
      <c r="D167" s="228"/>
      <c r="E167" s="228"/>
      <c r="F167" s="229" t="s">
        <v>974</v>
      </c>
      <c r="G167" s="265"/>
      <c r="H167" s="266"/>
      <c r="I167" s="266"/>
      <c r="J167" s="228" t="s">
        <v>975</v>
      </c>
      <c r="K167" s="208"/>
    </row>
    <row r="168" spans="2:11" ht="5.25" customHeight="1">
      <c r="B168" s="234"/>
      <c r="C168" s="231"/>
      <c r="D168" s="231"/>
      <c r="E168" s="231"/>
      <c r="F168" s="231"/>
      <c r="G168" s="232"/>
      <c r="H168" s="231"/>
      <c r="I168" s="231"/>
      <c r="J168" s="231"/>
      <c r="K168" s="255"/>
    </row>
    <row r="169" spans="2:11" ht="15" customHeight="1">
      <c r="B169" s="234"/>
      <c r="C169" s="213" t="s">
        <v>979</v>
      </c>
      <c r="D169" s="213"/>
      <c r="E169" s="213"/>
      <c r="F169" s="233" t="s">
        <v>976</v>
      </c>
      <c r="G169" s="213"/>
      <c r="H169" s="213" t="s">
        <v>1016</v>
      </c>
      <c r="I169" s="213" t="s">
        <v>978</v>
      </c>
      <c r="J169" s="213">
        <v>120</v>
      </c>
      <c r="K169" s="255"/>
    </row>
    <row r="170" spans="2:11" ht="15" customHeight="1">
      <c r="B170" s="234"/>
      <c r="C170" s="213" t="s">
        <v>1025</v>
      </c>
      <c r="D170" s="213"/>
      <c r="E170" s="213"/>
      <c r="F170" s="233" t="s">
        <v>976</v>
      </c>
      <c r="G170" s="213"/>
      <c r="H170" s="213" t="s">
        <v>1026</v>
      </c>
      <c r="I170" s="213" t="s">
        <v>978</v>
      </c>
      <c r="J170" s="213" t="s">
        <v>1027</v>
      </c>
      <c r="K170" s="255"/>
    </row>
    <row r="171" spans="2:11" ht="15" customHeight="1">
      <c r="B171" s="234"/>
      <c r="C171" s="213" t="s">
        <v>924</v>
      </c>
      <c r="D171" s="213"/>
      <c r="E171" s="213"/>
      <c r="F171" s="233" t="s">
        <v>976</v>
      </c>
      <c r="G171" s="213"/>
      <c r="H171" s="213" t="s">
        <v>1043</v>
      </c>
      <c r="I171" s="213" t="s">
        <v>978</v>
      </c>
      <c r="J171" s="213" t="s">
        <v>1027</v>
      </c>
      <c r="K171" s="255"/>
    </row>
    <row r="172" spans="2:11" ht="15" customHeight="1">
      <c r="B172" s="234"/>
      <c r="C172" s="213" t="s">
        <v>981</v>
      </c>
      <c r="D172" s="213"/>
      <c r="E172" s="213"/>
      <c r="F172" s="233" t="s">
        <v>982</v>
      </c>
      <c r="G172" s="213"/>
      <c r="H172" s="213" t="s">
        <v>1043</v>
      </c>
      <c r="I172" s="213" t="s">
        <v>978</v>
      </c>
      <c r="J172" s="213">
        <v>50</v>
      </c>
      <c r="K172" s="255"/>
    </row>
    <row r="173" spans="2:11" ht="15" customHeight="1">
      <c r="B173" s="234"/>
      <c r="C173" s="213" t="s">
        <v>984</v>
      </c>
      <c r="D173" s="213"/>
      <c r="E173" s="213"/>
      <c r="F173" s="233" t="s">
        <v>976</v>
      </c>
      <c r="G173" s="213"/>
      <c r="H173" s="213" t="s">
        <v>1043</v>
      </c>
      <c r="I173" s="213" t="s">
        <v>986</v>
      </c>
      <c r="J173" s="213"/>
      <c r="K173" s="255"/>
    </row>
    <row r="174" spans="2:11" ht="15" customHeight="1">
      <c r="B174" s="234"/>
      <c r="C174" s="213" t="s">
        <v>995</v>
      </c>
      <c r="D174" s="213"/>
      <c r="E174" s="213"/>
      <c r="F174" s="233" t="s">
        <v>982</v>
      </c>
      <c r="G174" s="213"/>
      <c r="H174" s="213" t="s">
        <v>1043</v>
      </c>
      <c r="I174" s="213" t="s">
        <v>978</v>
      </c>
      <c r="J174" s="213">
        <v>50</v>
      </c>
      <c r="K174" s="255"/>
    </row>
    <row r="175" spans="2:11" ht="15" customHeight="1">
      <c r="B175" s="234"/>
      <c r="C175" s="213" t="s">
        <v>1003</v>
      </c>
      <c r="D175" s="213"/>
      <c r="E175" s="213"/>
      <c r="F175" s="233" t="s">
        <v>982</v>
      </c>
      <c r="G175" s="213"/>
      <c r="H175" s="213" t="s">
        <v>1043</v>
      </c>
      <c r="I175" s="213" t="s">
        <v>978</v>
      </c>
      <c r="J175" s="213">
        <v>50</v>
      </c>
      <c r="K175" s="255"/>
    </row>
    <row r="176" spans="2:11" ht="15" customHeight="1">
      <c r="B176" s="234"/>
      <c r="C176" s="213" t="s">
        <v>1001</v>
      </c>
      <c r="D176" s="213"/>
      <c r="E176" s="213"/>
      <c r="F176" s="233" t="s">
        <v>982</v>
      </c>
      <c r="G176" s="213"/>
      <c r="H176" s="213" t="s">
        <v>1043</v>
      </c>
      <c r="I176" s="213" t="s">
        <v>978</v>
      </c>
      <c r="J176" s="213">
        <v>50</v>
      </c>
      <c r="K176" s="255"/>
    </row>
    <row r="177" spans="2:11" ht="15" customHeight="1">
      <c r="B177" s="234"/>
      <c r="C177" s="213" t="s">
        <v>115</v>
      </c>
      <c r="D177" s="213"/>
      <c r="E177" s="213"/>
      <c r="F177" s="233" t="s">
        <v>976</v>
      </c>
      <c r="G177" s="213"/>
      <c r="H177" s="213" t="s">
        <v>1044</v>
      </c>
      <c r="I177" s="213" t="s">
        <v>1045</v>
      </c>
      <c r="J177" s="213"/>
      <c r="K177" s="255"/>
    </row>
    <row r="178" spans="2:11" ht="15" customHeight="1">
      <c r="B178" s="234"/>
      <c r="C178" s="213" t="s">
        <v>59</v>
      </c>
      <c r="D178" s="213"/>
      <c r="E178" s="213"/>
      <c r="F178" s="233" t="s">
        <v>976</v>
      </c>
      <c r="G178" s="213"/>
      <c r="H178" s="213" t="s">
        <v>1046</v>
      </c>
      <c r="I178" s="213" t="s">
        <v>1047</v>
      </c>
      <c r="J178" s="213">
        <v>1</v>
      </c>
      <c r="K178" s="255"/>
    </row>
    <row r="179" spans="2:11" ht="15" customHeight="1">
      <c r="B179" s="234"/>
      <c r="C179" s="213" t="s">
        <v>55</v>
      </c>
      <c r="D179" s="213"/>
      <c r="E179" s="213"/>
      <c r="F179" s="233" t="s">
        <v>976</v>
      </c>
      <c r="G179" s="213"/>
      <c r="H179" s="213" t="s">
        <v>1048</v>
      </c>
      <c r="I179" s="213" t="s">
        <v>978</v>
      </c>
      <c r="J179" s="213">
        <v>20</v>
      </c>
      <c r="K179" s="255"/>
    </row>
    <row r="180" spans="2:11" ht="15" customHeight="1">
      <c r="B180" s="234"/>
      <c r="C180" s="213" t="s">
        <v>56</v>
      </c>
      <c r="D180" s="213"/>
      <c r="E180" s="213"/>
      <c r="F180" s="233" t="s">
        <v>976</v>
      </c>
      <c r="G180" s="213"/>
      <c r="H180" s="213" t="s">
        <v>1049</v>
      </c>
      <c r="I180" s="213" t="s">
        <v>978</v>
      </c>
      <c r="J180" s="213">
        <v>255</v>
      </c>
      <c r="K180" s="255"/>
    </row>
    <row r="181" spans="2:11" ht="15" customHeight="1">
      <c r="B181" s="234"/>
      <c r="C181" s="213" t="s">
        <v>116</v>
      </c>
      <c r="D181" s="213"/>
      <c r="E181" s="213"/>
      <c r="F181" s="233" t="s">
        <v>976</v>
      </c>
      <c r="G181" s="213"/>
      <c r="H181" s="213" t="s">
        <v>940</v>
      </c>
      <c r="I181" s="213" t="s">
        <v>978</v>
      </c>
      <c r="J181" s="213">
        <v>10</v>
      </c>
      <c r="K181" s="255"/>
    </row>
    <row r="182" spans="2:11" ht="15" customHeight="1">
      <c r="B182" s="234"/>
      <c r="C182" s="213" t="s">
        <v>117</v>
      </c>
      <c r="D182" s="213"/>
      <c r="E182" s="213"/>
      <c r="F182" s="233" t="s">
        <v>976</v>
      </c>
      <c r="G182" s="213"/>
      <c r="H182" s="213" t="s">
        <v>1050</v>
      </c>
      <c r="I182" s="213" t="s">
        <v>1011</v>
      </c>
      <c r="J182" s="213"/>
      <c r="K182" s="255"/>
    </row>
    <row r="183" spans="2:11" ht="15" customHeight="1">
      <c r="B183" s="234"/>
      <c r="C183" s="213" t="s">
        <v>1051</v>
      </c>
      <c r="D183" s="213"/>
      <c r="E183" s="213"/>
      <c r="F183" s="233" t="s">
        <v>976</v>
      </c>
      <c r="G183" s="213"/>
      <c r="H183" s="213" t="s">
        <v>1052</v>
      </c>
      <c r="I183" s="213" t="s">
        <v>1011</v>
      </c>
      <c r="J183" s="213"/>
      <c r="K183" s="255"/>
    </row>
    <row r="184" spans="2:11" ht="15" customHeight="1">
      <c r="B184" s="234"/>
      <c r="C184" s="213" t="s">
        <v>1040</v>
      </c>
      <c r="D184" s="213"/>
      <c r="E184" s="213"/>
      <c r="F184" s="233" t="s">
        <v>976</v>
      </c>
      <c r="G184" s="213"/>
      <c r="H184" s="213" t="s">
        <v>1053</v>
      </c>
      <c r="I184" s="213" t="s">
        <v>1011</v>
      </c>
      <c r="J184" s="213"/>
      <c r="K184" s="255"/>
    </row>
    <row r="185" spans="2:11" ht="15" customHeight="1">
      <c r="B185" s="234"/>
      <c r="C185" s="213" t="s">
        <v>119</v>
      </c>
      <c r="D185" s="213"/>
      <c r="E185" s="213"/>
      <c r="F185" s="233" t="s">
        <v>982</v>
      </c>
      <c r="G185" s="213"/>
      <c r="H185" s="213" t="s">
        <v>1054</v>
      </c>
      <c r="I185" s="213" t="s">
        <v>978</v>
      </c>
      <c r="J185" s="213">
        <v>50</v>
      </c>
      <c r="K185" s="255"/>
    </row>
    <row r="186" spans="2:11" ht="15" customHeight="1">
      <c r="B186" s="234"/>
      <c r="C186" s="213" t="s">
        <v>1055</v>
      </c>
      <c r="D186" s="213"/>
      <c r="E186" s="213"/>
      <c r="F186" s="233" t="s">
        <v>982</v>
      </c>
      <c r="G186" s="213"/>
      <c r="H186" s="213" t="s">
        <v>1056</v>
      </c>
      <c r="I186" s="213" t="s">
        <v>1057</v>
      </c>
      <c r="J186" s="213"/>
      <c r="K186" s="255"/>
    </row>
    <row r="187" spans="2:11" ht="15" customHeight="1">
      <c r="B187" s="234"/>
      <c r="C187" s="213" t="s">
        <v>1058</v>
      </c>
      <c r="D187" s="213"/>
      <c r="E187" s="213"/>
      <c r="F187" s="233" t="s">
        <v>982</v>
      </c>
      <c r="G187" s="213"/>
      <c r="H187" s="213" t="s">
        <v>1059</v>
      </c>
      <c r="I187" s="213" t="s">
        <v>1057</v>
      </c>
      <c r="J187" s="213"/>
      <c r="K187" s="255"/>
    </row>
    <row r="188" spans="2:11" ht="15" customHeight="1">
      <c r="B188" s="234"/>
      <c r="C188" s="213" t="s">
        <v>1060</v>
      </c>
      <c r="D188" s="213"/>
      <c r="E188" s="213"/>
      <c r="F188" s="233" t="s">
        <v>982</v>
      </c>
      <c r="G188" s="213"/>
      <c r="H188" s="213" t="s">
        <v>1061</v>
      </c>
      <c r="I188" s="213" t="s">
        <v>1057</v>
      </c>
      <c r="J188" s="213"/>
      <c r="K188" s="255"/>
    </row>
    <row r="189" spans="2:11" ht="15" customHeight="1">
      <c r="B189" s="234"/>
      <c r="C189" s="267" t="s">
        <v>1062</v>
      </c>
      <c r="D189" s="213"/>
      <c r="E189" s="213"/>
      <c r="F189" s="233" t="s">
        <v>982</v>
      </c>
      <c r="G189" s="213"/>
      <c r="H189" s="213" t="s">
        <v>1063</v>
      </c>
      <c r="I189" s="213" t="s">
        <v>1064</v>
      </c>
      <c r="J189" s="268" t="s">
        <v>1065</v>
      </c>
      <c r="K189" s="255"/>
    </row>
    <row r="190" spans="2:11" ht="15" customHeight="1">
      <c r="B190" s="234"/>
      <c r="C190" s="219" t="s">
        <v>44</v>
      </c>
      <c r="D190" s="213"/>
      <c r="E190" s="213"/>
      <c r="F190" s="233" t="s">
        <v>976</v>
      </c>
      <c r="G190" s="213"/>
      <c r="H190" s="210" t="s">
        <v>1066</v>
      </c>
      <c r="I190" s="213" t="s">
        <v>1067</v>
      </c>
      <c r="J190" s="213"/>
      <c r="K190" s="255"/>
    </row>
    <row r="191" spans="2:11" ht="15" customHeight="1">
      <c r="B191" s="234"/>
      <c r="C191" s="219" t="s">
        <v>1068</v>
      </c>
      <c r="D191" s="213"/>
      <c r="E191" s="213"/>
      <c r="F191" s="233" t="s">
        <v>976</v>
      </c>
      <c r="G191" s="213"/>
      <c r="H191" s="213" t="s">
        <v>1069</v>
      </c>
      <c r="I191" s="213" t="s">
        <v>1011</v>
      </c>
      <c r="J191" s="213"/>
      <c r="K191" s="255"/>
    </row>
    <row r="192" spans="2:11" ht="15" customHeight="1">
      <c r="B192" s="234"/>
      <c r="C192" s="219" t="s">
        <v>1070</v>
      </c>
      <c r="D192" s="213"/>
      <c r="E192" s="213"/>
      <c r="F192" s="233" t="s">
        <v>976</v>
      </c>
      <c r="G192" s="213"/>
      <c r="H192" s="213" t="s">
        <v>1071</v>
      </c>
      <c r="I192" s="213" t="s">
        <v>1011</v>
      </c>
      <c r="J192" s="213"/>
      <c r="K192" s="255"/>
    </row>
    <row r="193" spans="2:11" ht="15" customHeight="1">
      <c r="B193" s="234"/>
      <c r="C193" s="219" t="s">
        <v>1072</v>
      </c>
      <c r="D193" s="213"/>
      <c r="E193" s="213"/>
      <c r="F193" s="233" t="s">
        <v>982</v>
      </c>
      <c r="G193" s="213"/>
      <c r="H193" s="213" t="s">
        <v>1073</v>
      </c>
      <c r="I193" s="213" t="s">
        <v>1011</v>
      </c>
      <c r="J193" s="213"/>
      <c r="K193" s="255"/>
    </row>
    <row r="194" spans="2:11" ht="15" customHeight="1">
      <c r="B194" s="261"/>
      <c r="C194" s="269"/>
      <c r="D194" s="243"/>
      <c r="E194" s="243"/>
      <c r="F194" s="243"/>
      <c r="G194" s="243"/>
      <c r="H194" s="243"/>
      <c r="I194" s="243"/>
      <c r="J194" s="243"/>
      <c r="K194" s="262"/>
    </row>
    <row r="195" spans="2:11" ht="18.75" customHeight="1">
      <c r="B195" s="210"/>
      <c r="C195" s="213"/>
      <c r="D195" s="213"/>
      <c r="E195" s="213"/>
      <c r="F195" s="233"/>
      <c r="G195" s="213"/>
      <c r="H195" s="213"/>
      <c r="I195" s="213"/>
      <c r="J195" s="213"/>
      <c r="K195" s="210"/>
    </row>
    <row r="196" spans="2:11" ht="18.75" customHeight="1">
      <c r="B196" s="210"/>
      <c r="C196" s="213"/>
      <c r="D196" s="213"/>
      <c r="E196" s="213"/>
      <c r="F196" s="233"/>
      <c r="G196" s="213"/>
      <c r="H196" s="213"/>
      <c r="I196" s="213"/>
      <c r="J196" s="213"/>
      <c r="K196" s="210"/>
    </row>
    <row r="197" spans="2:11" ht="18.75" customHeight="1">
      <c r="B197" s="220"/>
      <c r="C197" s="220"/>
      <c r="D197" s="220"/>
      <c r="E197" s="220"/>
      <c r="F197" s="220"/>
      <c r="G197" s="220"/>
      <c r="H197" s="220"/>
      <c r="I197" s="220"/>
      <c r="J197" s="220"/>
      <c r="K197" s="220"/>
    </row>
    <row r="198" spans="2:11" ht="13.5">
      <c r="B198" s="202"/>
      <c r="C198" s="203"/>
      <c r="D198" s="203"/>
      <c r="E198" s="203"/>
      <c r="F198" s="203"/>
      <c r="G198" s="203"/>
      <c r="H198" s="203"/>
      <c r="I198" s="203"/>
      <c r="J198" s="203"/>
      <c r="K198" s="204"/>
    </row>
    <row r="199" spans="2:11" ht="21">
      <c r="B199" s="205"/>
      <c r="C199" s="330" t="s">
        <v>1074</v>
      </c>
      <c r="D199" s="330"/>
      <c r="E199" s="330"/>
      <c r="F199" s="330"/>
      <c r="G199" s="330"/>
      <c r="H199" s="330"/>
      <c r="I199" s="330"/>
      <c r="J199" s="330"/>
      <c r="K199" s="206"/>
    </row>
    <row r="200" spans="2:11" ht="25.5" customHeight="1">
      <c r="B200" s="205"/>
      <c r="C200" s="270" t="s">
        <v>1075</v>
      </c>
      <c r="D200" s="270"/>
      <c r="E200" s="270"/>
      <c r="F200" s="270" t="s">
        <v>1076</v>
      </c>
      <c r="G200" s="271"/>
      <c r="H200" s="329" t="s">
        <v>1077</v>
      </c>
      <c r="I200" s="329"/>
      <c r="J200" s="329"/>
      <c r="K200" s="206"/>
    </row>
    <row r="201" spans="2:11" ht="5.25" customHeight="1">
      <c r="B201" s="234"/>
      <c r="C201" s="231"/>
      <c r="D201" s="231"/>
      <c r="E201" s="231"/>
      <c r="F201" s="231"/>
      <c r="G201" s="213"/>
      <c r="H201" s="231"/>
      <c r="I201" s="231"/>
      <c r="J201" s="231"/>
      <c r="K201" s="255"/>
    </row>
    <row r="202" spans="2:11" ht="15" customHeight="1">
      <c r="B202" s="234"/>
      <c r="C202" s="213" t="s">
        <v>1067</v>
      </c>
      <c r="D202" s="213"/>
      <c r="E202" s="213"/>
      <c r="F202" s="233" t="s">
        <v>45</v>
      </c>
      <c r="G202" s="213"/>
      <c r="H202" s="328" t="s">
        <v>1078</v>
      </c>
      <c r="I202" s="328"/>
      <c r="J202" s="328"/>
      <c r="K202" s="255"/>
    </row>
    <row r="203" spans="2:11" ht="15" customHeight="1">
      <c r="B203" s="234"/>
      <c r="C203" s="240"/>
      <c r="D203" s="213"/>
      <c r="E203" s="213"/>
      <c r="F203" s="233" t="s">
        <v>46</v>
      </c>
      <c r="G203" s="213"/>
      <c r="H203" s="328" t="s">
        <v>1079</v>
      </c>
      <c r="I203" s="328"/>
      <c r="J203" s="328"/>
      <c r="K203" s="255"/>
    </row>
    <row r="204" spans="2:11" ht="15" customHeight="1">
      <c r="B204" s="234"/>
      <c r="C204" s="240"/>
      <c r="D204" s="213"/>
      <c r="E204" s="213"/>
      <c r="F204" s="233" t="s">
        <v>49</v>
      </c>
      <c r="G204" s="213"/>
      <c r="H204" s="328" t="s">
        <v>1080</v>
      </c>
      <c r="I204" s="328"/>
      <c r="J204" s="328"/>
      <c r="K204" s="255"/>
    </row>
    <row r="205" spans="2:11" ht="15" customHeight="1">
      <c r="B205" s="234"/>
      <c r="C205" s="213"/>
      <c r="D205" s="213"/>
      <c r="E205" s="213"/>
      <c r="F205" s="233" t="s">
        <v>47</v>
      </c>
      <c r="G205" s="213"/>
      <c r="H205" s="328" t="s">
        <v>1081</v>
      </c>
      <c r="I205" s="328"/>
      <c r="J205" s="328"/>
      <c r="K205" s="255"/>
    </row>
    <row r="206" spans="2:11" ht="15" customHeight="1">
      <c r="B206" s="234"/>
      <c r="C206" s="213"/>
      <c r="D206" s="213"/>
      <c r="E206" s="213"/>
      <c r="F206" s="233" t="s">
        <v>48</v>
      </c>
      <c r="G206" s="213"/>
      <c r="H206" s="328" t="s">
        <v>1082</v>
      </c>
      <c r="I206" s="328"/>
      <c r="J206" s="328"/>
      <c r="K206" s="255"/>
    </row>
    <row r="207" spans="2:11" ht="15" customHeight="1">
      <c r="B207" s="234"/>
      <c r="C207" s="213"/>
      <c r="D207" s="213"/>
      <c r="E207" s="213"/>
      <c r="F207" s="233"/>
      <c r="G207" s="213"/>
      <c r="H207" s="213"/>
      <c r="I207" s="213"/>
      <c r="J207" s="213"/>
      <c r="K207" s="255"/>
    </row>
    <row r="208" spans="2:11" ht="15" customHeight="1">
      <c r="B208" s="234"/>
      <c r="C208" s="213" t="s">
        <v>1023</v>
      </c>
      <c r="D208" s="213"/>
      <c r="E208" s="213"/>
      <c r="F208" s="233" t="s">
        <v>917</v>
      </c>
      <c r="G208" s="213"/>
      <c r="H208" s="328" t="s">
        <v>1083</v>
      </c>
      <c r="I208" s="328"/>
      <c r="J208" s="328"/>
      <c r="K208" s="255"/>
    </row>
    <row r="209" spans="2:11" ht="15" customHeight="1">
      <c r="B209" s="234"/>
      <c r="C209" s="240"/>
      <c r="D209" s="213"/>
      <c r="E209" s="213"/>
      <c r="F209" s="233" t="s">
        <v>81</v>
      </c>
      <c r="G209" s="213"/>
      <c r="H209" s="328" t="s">
        <v>921</v>
      </c>
      <c r="I209" s="328"/>
      <c r="J209" s="328"/>
      <c r="K209" s="255"/>
    </row>
    <row r="210" spans="2:11" ht="15" customHeight="1">
      <c r="B210" s="234"/>
      <c r="C210" s="213"/>
      <c r="D210" s="213"/>
      <c r="E210" s="213"/>
      <c r="F210" s="233" t="s">
        <v>919</v>
      </c>
      <c r="G210" s="213"/>
      <c r="H210" s="328" t="s">
        <v>1084</v>
      </c>
      <c r="I210" s="328"/>
      <c r="J210" s="328"/>
      <c r="K210" s="255"/>
    </row>
    <row r="211" spans="2:11" ht="15" customHeight="1">
      <c r="B211" s="272"/>
      <c r="C211" s="240"/>
      <c r="D211" s="240"/>
      <c r="E211" s="240"/>
      <c r="F211" s="233" t="s">
        <v>922</v>
      </c>
      <c r="G211" s="219"/>
      <c r="H211" s="327" t="s">
        <v>923</v>
      </c>
      <c r="I211" s="327"/>
      <c r="J211" s="327"/>
      <c r="K211" s="273"/>
    </row>
    <row r="212" spans="2:11" ht="15" customHeight="1">
      <c r="B212" s="272"/>
      <c r="C212" s="240"/>
      <c r="D212" s="240"/>
      <c r="E212" s="240"/>
      <c r="F212" s="233" t="s">
        <v>232</v>
      </c>
      <c r="G212" s="219"/>
      <c r="H212" s="327" t="s">
        <v>1085</v>
      </c>
      <c r="I212" s="327"/>
      <c r="J212" s="327"/>
      <c r="K212" s="273"/>
    </row>
    <row r="213" spans="2:11" ht="15" customHeight="1">
      <c r="B213" s="272"/>
      <c r="C213" s="240"/>
      <c r="D213" s="240"/>
      <c r="E213" s="240"/>
      <c r="F213" s="274"/>
      <c r="G213" s="219"/>
      <c r="H213" s="275"/>
      <c r="I213" s="275"/>
      <c r="J213" s="275"/>
      <c r="K213" s="273"/>
    </row>
    <row r="214" spans="2:11" ht="15" customHeight="1">
      <c r="B214" s="272"/>
      <c r="C214" s="213" t="s">
        <v>1047</v>
      </c>
      <c r="D214" s="240"/>
      <c r="E214" s="240"/>
      <c r="F214" s="233">
        <v>1</v>
      </c>
      <c r="G214" s="219"/>
      <c r="H214" s="327" t="s">
        <v>1086</v>
      </c>
      <c r="I214" s="327"/>
      <c r="J214" s="327"/>
      <c r="K214" s="273"/>
    </row>
    <row r="215" spans="2:11" ht="15" customHeight="1">
      <c r="B215" s="272"/>
      <c r="C215" s="240"/>
      <c r="D215" s="240"/>
      <c r="E215" s="240"/>
      <c r="F215" s="233">
        <v>2</v>
      </c>
      <c r="G215" s="219"/>
      <c r="H215" s="327" t="s">
        <v>1087</v>
      </c>
      <c r="I215" s="327"/>
      <c r="J215" s="327"/>
      <c r="K215" s="273"/>
    </row>
    <row r="216" spans="2:11" ht="15" customHeight="1">
      <c r="B216" s="272"/>
      <c r="C216" s="240"/>
      <c r="D216" s="240"/>
      <c r="E216" s="240"/>
      <c r="F216" s="233">
        <v>3</v>
      </c>
      <c r="G216" s="219"/>
      <c r="H216" s="327" t="s">
        <v>1088</v>
      </c>
      <c r="I216" s="327"/>
      <c r="J216" s="327"/>
      <c r="K216" s="273"/>
    </row>
    <row r="217" spans="2:11" ht="15" customHeight="1">
      <c r="B217" s="272"/>
      <c r="C217" s="240"/>
      <c r="D217" s="240"/>
      <c r="E217" s="240"/>
      <c r="F217" s="233">
        <v>4</v>
      </c>
      <c r="G217" s="219"/>
      <c r="H217" s="327" t="s">
        <v>1089</v>
      </c>
      <c r="I217" s="327"/>
      <c r="J217" s="327"/>
      <c r="K217" s="273"/>
    </row>
    <row r="218" spans="2:11" ht="12.75" customHeight="1">
      <c r="B218" s="276"/>
      <c r="C218" s="277"/>
      <c r="D218" s="277"/>
      <c r="E218" s="277"/>
      <c r="F218" s="277"/>
      <c r="G218" s="277"/>
      <c r="H218" s="277"/>
      <c r="I218" s="277"/>
      <c r="J218" s="277"/>
      <c r="K218" s="278"/>
    </row>
  </sheetData>
  <sheetProtection formatCells="0" formatColumns="0" formatRows="0" insertColumns="0" insertRows="0" insertHyperlinks="0" deleteColumns="0" deleteRows="0" sort="0" autoFilter="0" pivotTables="0"/>
  <mergeCells count="77"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  <mergeCell ref="C52:J52"/>
    <mergeCell ref="C54:J54"/>
    <mergeCell ref="C55:J55"/>
    <mergeCell ref="D61:J61"/>
    <mergeCell ref="C57:J57"/>
    <mergeCell ref="D58:J58"/>
    <mergeCell ref="D59:J59"/>
    <mergeCell ref="D60:J60"/>
    <mergeCell ref="D47:J47"/>
    <mergeCell ref="E48:J48"/>
    <mergeCell ref="E49:J49"/>
    <mergeCell ref="D51:J51"/>
    <mergeCell ref="E50:J50"/>
    <mergeCell ref="D16:J16"/>
    <mergeCell ref="D17:J17"/>
    <mergeCell ref="F18:J18"/>
    <mergeCell ref="D33:J33"/>
    <mergeCell ref="D34:J34"/>
    <mergeCell ref="C3:J3"/>
    <mergeCell ref="C9:J9"/>
    <mergeCell ref="D10:J10"/>
    <mergeCell ref="D15:J15"/>
    <mergeCell ref="C4:J4"/>
    <mergeCell ref="C6:J6"/>
    <mergeCell ref="C7:J7"/>
    <mergeCell ref="D11:J11"/>
    <mergeCell ref="F20:J20"/>
    <mergeCell ref="F23:J23"/>
    <mergeCell ref="F21:J21"/>
    <mergeCell ref="F22:J22"/>
    <mergeCell ref="F19:J19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G42:J42"/>
    <mergeCell ref="G41:J41"/>
    <mergeCell ref="G43:J43"/>
    <mergeCell ref="G44:J44"/>
    <mergeCell ref="G45:J45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PS 01 - Oprava SZZ Olomou...</vt:lpstr>
      <vt:lpstr>PS 02 - Zrušení SZZ Olomo...</vt:lpstr>
      <vt:lpstr>PS 03 - Oprava SZZ Olomou...</vt:lpstr>
      <vt:lpstr>PS 04 - Oprava PZS km 3,887</vt:lpstr>
      <vt:lpstr>PS 05 - Oprava PZS v km 3...</vt:lpstr>
      <vt:lpstr>PS 06 - Oprava PZS v km 7...</vt:lpstr>
      <vt:lpstr>VRN - Vedlejší rozpočtové...</vt:lpstr>
      <vt:lpstr>Pokyny pro vyplnění</vt:lpstr>
      <vt:lpstr>'PS 01 - Oprava SZZ Olomou...'!Názvy_tisku</vt:lpstr>
      <vt:lpstr>'PS 02 - Zrušení SZZ Olomo...'!Názvy_tisku</vt:lpstr>
      <vt:lpstr>'PS 03 - Oprava SZZ Olomou...'!Názvy_tisku</vt:lpstr>
      <vt:lpstr>'PS 04 - Oprava PZS km 3,887'!Názvy_tisku</vt:lpstr>
      <vt:lpstr>'PS 05 - Oprava PZS v km 3...'!Názvy_tisku</vt:lpstr>
      <vt:lpstr>'PS 06 - Oprava PZS v km 7...'!Názvy_tisku</vt:lpstr>
      <vt:lpstr>'Rekapitulace stavby'!Názvy_tisku</vt:lpstr>
      <vt:lpstr>'VRN - Vedlejší rozpočtové...'!Názvy_tisku</vt:lpstr>
      <vt:lpstr>'Pokyny pro vyplnění'!Oblast_tisku</vt:lpstr>
      <vt:lpstr>'PS 01 - Oprava SZZ Olomou...'!Oblast_tisku</vt:lpstr>
      <vt:lpstr>'PS 02 - Zrušení SZZ Olomo...'!Oblast_tisku</vt:lpstr>
      <vt:lpstr>'PS 03 - Oprava SZZ Olomou...'!Oblast_tisku</vt:lpstr>
      <vt:lpstr>'PS 04 - Oprava PZS km 3,887'!Oblast_tisku</vt:lpstr>
      <vt:lpstr>'PS 05 - Oprava PZS v km 3...'!Oblast_tisku</vt:lpstr>
      <vt:lpstr>'PS 06 - Oprava PZS v km 7...'!Oblast_tisku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Jachan František, Ing.</dc:creator>
  <cp:lastModifiedBy>Duda Vlastimil, Ing.</cp:lastModifiedBy>
  <dcterms:created xsi:type="dcterms:W3CDTF">2019-05-13T10:50:06Z</dcterms:created>
  <dcterms:modified xsi:type="dcterms:W3CDTF">2019-05-20T11:50:33Z</dcterms:modified>
</cp:coreProperties>
</file>